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t\OneDrive\Desktop\Budgets\"/>
    </mc:Choice>
  </mc:AlternateContent>
  <xr:revisionPtr revIDLastSave="0" documentId="13_ncr:1_{8C1C7BD7-07A9-42BC-B66A-50D7A681ECAC}" xr6:coauthVersionLast="47" xr6:coauthVersionMax="47" xr10:uidLastSave="{00000000-0000-0000-0000-000000000000}"/>
  <bookViews>
    <workbookView xWindow="-38760" yWindow="-16335" windowWidth="38640" windowHeight="16440" activeTab="1" xr2:uid="{76BF9FCE-DF5A-444F-9151-253582BE22FD}"/>
  </bookViews>
  <sheets>
    <sheet name="LB-11" sheetId="1" r:id="rId1"/>
    <sheet name="LB-20" sheetId="2" r:id="rId2"/>
    <sheet name="LB-30" sheetId="3" r:id="rId3"/>
    <sheet name="LB-31 Admin" sheetId="4" r:id="rId4"/>
    <sheet name="LB-31 FF&amp;R" sheetId="5" r:id="rId5"/>
    <sheet name="LB50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H51" i="5"/>
  <c r="F27" i="3"/>
  <c r="F26" i="3"/>
  <c r="H48" i="5"/>
  <c r="F45" i="3"/>
  <c r="C29" i="5" l="1"/>
  <c r="I18" i="4"/>
  <c r="D26" i="5" l="1"/>
  <c r="C25" i="3"/>
  <c r="D25" i="3"/>
  <c r="C24" i="3"/>
  <c r="D24" i="3"/>
  <c r="C23" i="3"/>
  <c r="D23" i="3"/>
  <c r="B25" i="3"/>
  <c r="B24" i="3"/>
  <c r="B23" i="3"/>
  <c r="H35" i="4"/>
  <c r="D27" i="3" l="1"/>
  <c r="C27" i="3"/>
  <c r="B27" i="3"/>
  <c r="I37" i="5"/>
  <c r="J37" i="5"/>
  <c r="C48" i="5"/>
  <c r="B48" i="5"/>
  <c r="J18" i="4"/>
  <c r="F40" i="3"/>
  <c r="H29" i="5" l="1"/>
  <c r="D48" i="5"/>
  <c r="B33" i="3"/>
  <c r="C33" i="3"/>
  <c r="D33" i="3"/>
  <c r="G20" i="1"/>
  <c r="J48" i="5" l="1"/>
  <c r="H25" i="3" l="1"/>
  <c r="G25" i="3"/>
  <c r="I48" i="5"/>
  <c r="F38" i="1" l="1"/>
  <c r="D31" i="1" l="1"/>
  <c r="F25" i="3"/>
  <c r="B29" i="5" l="1"/>
  <c r="G40" i="3" l="1"/>
  <c r="H40" i="3"/>
  <c r="G33" i="3"/>
  <c r="H33" i="3"/>
  <c r="G24" i="3"/>
  <c r="H24" i="3"/>
  <c r="G23" i="3"/>
  <c r="H23" i="3"/>
  <c r="G12" i="3"/>
  <c r="H12" i="3"/>
  <c r="G27" i="3" l="1"/>
  <c r="H27" i="3"/>
  <c r="O34" i="6"/>
  <c r="O33" i="6"/>
  <c r="O32" i="6"/>
  <c r="P29" i="6"/>
  <c r="O29" i="6"/>
  <c r="O28" i="6"/>
  <c r="O27" i="6"/>
  <c r="L26" i="6"/>
  <c r="L25" i="6"/>
  <c r="L24" i="6"/>
  <c r="L23" i="6"/>
  <c r="F33" i="3"/>
  <c r="F24" i="3" l="1"/>
  <c r="F23" i="3"/>
  <c r="H20" i="1" l="1"/>
  <c r="H20" i="3" l="1"/>
  <c r="G20" i="3"/>
  <c r="H37" i="5"/>
  <c r="F20" i="3" s="1"/>
  <c r="D37" i="5"/>
  <c r="D20" i="3" s="1"/>
  <c r="C37" i="5"/>
  <c r="C20" i="3" s="1"/>
  <c r="B37" i="5"/>
  <c r="B20" i="3" s="1"/>
  <c r="J29" i="5"/>
  <c r="I29" i="5"/>
  <c r="D29" i="5"/>
  <c r="J26" i="5"/>
  <c r="H16" i="3" s="1"/>
  <c r="I26" i="5"/>
  <c r="G16" i="3" s="1"/>
  <c r="H26" i="5"/>
  <c r="D16" i="3"/>
  <c r="C26" i="5"/>
  <c r="B26" i="5"/>
  <c r="J39" i="4"/>
  <c r="H19" i="3" s="1"/>
  <c r="I39" i="4"/>
  <c r="G19" i="3" s="1"/>
  <c r="H39" i="4"/>
  <c r="F19" i="3" s="1"/>
  <c r="D39" i="4"/>
  <c r="D19" i="3" s="1"/>
  <c r="C39" i="4"/>
  <c r="C19" i="3" s="1"/>
  <c r="B39" i="4"/>
  <c r="B19" i="3" s="1"/>
  <c r="J35" i="4"/>
  <c r="H15" i="3" s="1"/>
  <c r="I35" i="4"/>
  <c r="G15" i="3" s="1"/>
  <c r="F15" i="3"/>
  <c r="D35" i="4"/>
  <c r="D15" i="3" s="1"/>
  <c r="C35" i="4"/>
  <c r="C15" i="3" s="1"/>
  <c r="B35" i="4"/>
  <c r="B15" i="3" s="1"/>
  <c r="H18" i="4"/>
  <c r="F12" i="3" s="1"/>
  <c r="F41" i="3" s="1"/>
  <c r="F46" i="3" s="1"/>
  <c r="D18" i="4"/>
  <c r="D12" i="3" s="1"/>
  <c r="C18" i="4"/>
  <c r="C12" i="3" s="1"/>
  <c r="B18" i="4"/>
  <c r="B12" i="3" s="1"/>
  <c r="H38" i="3"/>
  <c r="D38" i="3"/>
  <c r="C38" i="3"/>
  <c r="B38" i="3"/>
  <c r="G38" i="3"/>
  <c r="F38" i="3"/>
  <c r="H31" i="3"/>
  <c r="G31" i="3"/>
  <c r="F31" i="3"/>
  <c r="D31" i="3"/>
  <c r="C31" i="3"/>
  <c r="I39" i="2"/>
  <c r="I42" i="2" s="1"/>
  <c r="H39" i="2"/>
  <c r="H42" i="2" s="1"/>
  <c r="G42" i="2"/>
  <c r="D39" i="2"/>
  <c r="D42" i="2" s="1"/>
  <c r="B39" i="2"/>
  <c r="B42" i="2" s="1"/>
  <c r="H38" i="1"/>
  <c r="G38" i="1"/>
  <c r="H31" i="1"/>
  <c r="G31" i="1"/>
  <c r="F31" i="1"/>
  <c r="C31" i="1"/>
  <c r="B31" i="1"/>
  <c r="H23" i="1"/>
  <c r="G23" i="1"/>
  <c r="B20" i="1"/>
  <c r="B23" i="1" s="1"/>
  <c r="F16" i="3" l="1"/>
  <c r="F17" i="3" s="1"/>
  <c r="C41" i="3"/>
  <c r="C46" i="3" s="1"/>
  <c r="B41" i="1"/>
  <c r="C12" i="1" s="1"/>
  <c r="C20" i="1" s="1"/>
  <c r="C23" i="1" s="1"/>
  <c r="B38" i="1"/>
  <c r="B21" i="3"/>
  <c r="D17" i="3"/>
  <c r="H40" i="1"/>
  <c r="H41" i="1" s="1"/>
  <c r="C16" i="3"/>
  <c r="C51" i="5"/>
  <c r="B16" i="3"/>
  <c r="B17" i="3" s="1"/>
  <c r="B51" i="5"/>
  <c r="G41" i="1"/>
  <c r="G21" i="3"/>
  <c r="G17" i="3"/>
  <c r="H21" i="3"/>
  <c r="H17" i="3"/>
  <c r="J51" i="5"/>
  <c r="I51" i="5"/>
  <c r="J43" i="4"/>
  <c r="I43" i="4"/>
  <c r="H43" i="4"/>
  <c r="C43" i="4"/>
  <c r="B43" i="4"/>
  <c r="D51" i="5"/>
  <c r="D43" i="4"/>
  <c r="D21" i="3"/>
  <c r="F21" i="3"/>
  <c r="C41" i="1" l="1"/>
  <c r="D12" i="1" s="1"/>
  <c r="D20" i="1" s="1"/>
  <c r="D23" i="1" s="1"/>
  <c r="C38" i="1"/>
  <c r="B41" i="3"/>
  <c r="B46" i="3" s="1"/>
  <c r="C39" i="2" s="1"/>
  <c r="C42" i="2" s="1"/>
  <c r="D41" i="3"/>
  <c r="D46" i="3" s="1"/>
  <c r="G41" i="3"/>
  <c r="G46" i="3" s="1"/>
  <c r="H41" i="3"/>
  <c r="H46" i="3" s="1"/>
  <c r="D38" i="1" l="1"/>
  <c r="D40" i="1" s="1"/>
  <c r="F20" i="1" s="1"/>
  <c r="F23" i="1" s="1"/>
  <c r="F40" i="1" l="1"/>
  <c r="F41" i="1"/>
</calcChain>
</file>

<file path=xl/sharedStrings.xml><?xml version="1.0" encoding="utf-8"?>
<sst xmlns="http://schemas.openxmlformats.org/spreadsheetml/2006/main" count="361" uniqueCount="295">
  <si>
    <t xml:space="preserve">FORM </t>
  </si>
  <si>
    <t xml:space="preserve"> </t>
  </si>
  <si>
    <t>LB-11</t>
  </si>
  <si>
    <t>RESERVE FUND</t>
  </si>
  <si>
    <t>Year this reserve fund will be reviewed to be continued or abolished.</t>
  </si>
  <si>
    <t>This fund is authorized and established by resolution / ordinance number</t>
  </si>
  <si>
    <t>RESOURCES AND REQUIREMENTS</t>
  </si>
  <si>
    <t>Date can not be more than 10 years after establishment.</t>
  </si>
  <si>
    <t>2004-1 on (2/18/04) for the following specified purpose:  Equipment &amp;</t>
  </si>
  <si>
    <t>Lowell Rural Fire Protection District</t>
  </si>
  <si>
    <t>Review Year: 2013 -2023</t>
  </si>
  <si>
    <t>Vehicle Replacement</t>
  </si>
  <si>
    <t>Equipment Reserve Fund</t>
  </si>
  <si>
    <t>Historical Data</t>
  </si>
  <si>
    <t>Actual</t>
  </si>
  <si>
    <t>Adopted Budget</t>
  </si>
  <si>
    <t>DESCRIPTION</t>
  </si>
  <si>
    <t>Proposed By</t>
  </si>
  <si>
    <t>Approved By</t>
  </si>
  <si>
    <t>Adopted By</t>
  </si>
  <si>
    <t>Second Preceding</t>
  </si>
  <si>
    <t>First Preceding</t>
  </si>
  <si>
    <t>This Year</t>
  </si>
  <si>
    <t>Budget Officer</t>
  </si>
  <si>
    <t>Budget Committee</t>
  </si>
  <si>
    <t>Governing Body</t>
  </si>
  <si>
    <t xml:space="preserve">RESOURCES  </t>
  </si>
  <si>
    <t>1.  Cash on hand* (cash basis) or</t>
  </si>
  <si>
    <t>2.  Working Capital (accrual basis)</t>
  </si>
  <si>
    <t>3.  Previously levied taxes estimated to be received</t>
  </si>
  <si>
    <t>4.  Interest</t>
  </si>
  <si>
    <t>5.  Transferred IN, from other funds</t>
  </si>
  <si>
    <t>9.  Total Resources, except taxes to be levied</t>
  </si>
  <si>
    <t>10.  Taxes estimated to be received</t>
  </si>
  <si>
    <t>11.  Taxes collected in year levied</t>
  </si>
  <si>
    <t>12.  TOTAL RESOURCES</t>
  </si>
  <si>
    <t>REQUIREMENTS</t>
  </si>
  <si>
    <t>13 Debt Service</t>
  </si>
  <si>
    <t>14  Tender Principal</t>
  </si>
  <si>
    <t>15  Tender Interest</t>
  </si>
  <si>
    <r>
      <t xml:space="preserve">19  </t>
    </r>
    <r>
      <rPr>
        <b/>
        <sz val="8"/>
        <rFont val="Arial"/>
        <family val="2"/>
      </rPr>
      <t>Total</t>
    </r>
  </si>
  <si>
    <r>
      <t xml:space="preserve">21  </t>
    </r>
    <r>
      <rPr>
        <b/>
        <sz val="8"/>
        <rFont val="Arial"/>
        <family val="2"/>
      </rPr>
      <t>Capital Outlay</t>
    </r>
  </si>
  <si>
    <t>22  Station 2 Property</t>
  </si>
  <si>
    <t>24  Rescue Tools</t>
  </si>
  <si>
    <t>25 Staff Vehicle</t>
  </si>
  <si>
    <r>
      <t xml:space="preserve">26  </t>
    </r>
    <r>
      <rPr>
        <b/>
        <sz val="8"/>
        <rFont val="Arial"/>
        <family val="2"/>
      </rPr>
      <t>Total</t>
    </r>
  </si>
  <si>
    <t>27  Ending balance (prior years)</t>
  </si>
  <si>
    <r>
      <t xml:space="preserve">28  </t>
    </r>
    <r>
      <rPr>
        <b/>
        <sz val="8"/>
        <rFont val="Arial"/>
        <family val="2"/>
      </rPr>
      <t>RESERVED FOR FUTURE EXPENDITURE</t>
    </r>
  </si>
  <si>
    <t>29  TOTAL REQUIREMENTS</t>
  </si>
  <si>
    <t>*The balance of cash, cash equivalents and investments in the fund at the beginning of the budget year</t>
  </si>
  <si>
    <t>FORM</t>
  </si>
  <si>
    <t>LB-20</t>
  </si>
  <si>
    <t>RESOURCES</t>
  </si>
  <si>
    <t>GENERAL FUND</t>
  </si>
  <si>
    <t>(Fund)</t>
  </si>
  <si>
    <t>LOWELL RURAL FIRE PROTECTION DISTRICT</t>
  </si>
  <si>
    <t>(Name of Municipal Corporation)</t>
  </si>
  <si>
    <r>
      <t>RESOURCE DESCRIPTION</t>
    </r>
    <r>
      <rPr>
        <sz val="12"/>
        <rFont val="Calibri"/>
        <family val="2"/>
      </rPr>
      <t xml:space="preserve">
</t>
    </r>
  </si>
  <si>
    <t>Proposed By
Budget Officer</t>
  </si>
  <si>
    <t>Approved By
Budget Committee</t>
  </si>
  <si>
    <t>Adopted By
Governing Body</t>
  </si>
  <si>
    <r>
      <t xml:space="preserve">Available cash on hand* (cash basis) </t>
    </r>
    <r>
      <rPr>
        <b/>
        <sz val="9"/>
        <rFont val="Calibri"/>
        <family val="2"/>
      </rPr>
      <t>or</t>
    </r>
  </si>
  <si>
    <t>Net working capital (accrual basis)</t>
  </si>
  <si>
    <t>Previously levied taxes estimated to be received</t>
  </si>
  <si>
    <t>Interest</t>
  </si>
  <si>
    <t>Transferred IN, from other funds</t>
  </si>
  <si>
    <t xml:space="preserve"> OTHER RESOURCES</t>
  </si>
  <si>
    <t>Misc. receipts</t>
  </si>
  <si>
    <t>Grants</t>
  </si>
  <si>
    <t>Capital Related Debt</t>
  </si>
  <si>
    <t>Total resources, except taxes to be levied</t>
  </si>
  <si>
    <t>Taxes estimated to be received</t>
  </si>
  <si>
    <t>Taxes collected in year levied</t>
  </si>
  <si>
    <t>TOTAL RESOURCES</t>
  </si>
  <si>
    <t>150-504-020 (rev 10-16)</t>
  </si>
  <si>
    <t>REQUIREMENTS SUMMARY</t>
  </si>
  <si>
    <t>NOT ALLOCATED TO AN ORGANIZATIONAL UNIT OR PROGRAM</t>
  </si>
  <si>
    <t>LB-30</t>
  </si>
  <si>
    <t>General Fund</t>
  </si>
  <si>
    <t>REQUIREMENTS DESCRIPTION</t>
  </si>
  <si>
    <t xml:space="preserve"> PERSONNEL SERVICES NOT ALLOCATED</t>
  </si>
  <si>
    <t>3  TOTAL PERSONNEL SERVICES</t>
  </si>
  <si>
    <t xml:space="preserve">    Total Full-Time Equivalent (FTE)</t>
  </si>
  <si>
    <t>MATERIALS AND SERVICES NOT ALLOCATED</t>
  </si>
  <si>
    <t>5  Administration</t>
  </si>
  <si>
    <t>6  Firefighting &amp; Rescue</t>
  </si>
  <si>
    <t>7 TOTAL MATERIALS AND SERVICES</t>
  </si>
  <si>
    <t>CAPITAL OUTLAY NOT ALLOCATED</t>
  </si>
  <si>
    <t>8 Administration</t>
  </si>
  <si>
    <t>9  Firefighting &amp; Rescue</t>
  </si>
  <si>
    <t>10  TOTAL CAPITAL OUTLAY</t>
  </si>
  <si>
    <t>DEBT SERVICE</t>
  </si>
  <si>
    <t>11  Station 2 Loan</t>
  </si>
  <si>
    <t>SPECIAL PAYMENTS</t>
  </si>
  <si>
    <t>INTERFUND TRANSFERS</t>
  </si>
  <si>
    <t>OPERATING CONTINGENCY</t>
  </si>
  <si>
    <t>150-504-030  (Rev 10/14)</t>
  </si>
  <si>
    <t>DETAILED REQUIREMENTS</t>
  </si>
  <si>
    <t>LB-31</t>
  </si>
  <si>
    <t>REQUIREMENTS FOR:                                            Administration</t>
  </si>
  <si>
    <t>Proposed by</t>
  </si>
  <si>
    <t>Approved by</t>
  </si>
  <si>
    <t>Adopted by</t>
  </si>
  <si>
    <t>1  Payroll Expense</t>
  </si>
  <si>
    <t>2  PERS</t>
  </si>
  <si>
    <t>3  Chief Salary</t>
  </si>
  <si>
    <t>4  Health Insurance</t>
  </si>
  <si>
    <t>5  Office Worker/Administrative Aid</t>
  </si>
  <si>
    <t>7  Firefighter/EMT</t>
  </si>
  <si>
    <t>8  Temporary Firefighter/EMT Part-Time (Call Back)</t>
  </si>
  <si>
    <t>9  Firefighter/EMT/Training Coordinator</t>
  </si>
  <si>
    <r>
      <t xml:space="preserve">10  </t>
    </r>
    <r>
      <rPr>
        <b/>
        <sz val="8"/>
        <rFont val="Arial"/>
        <family val="2"/>
      </rPr>
      <t>TOTAL</t>
    </r>
  </si>
  <si>
    <t>11  Material &amp; Services</t>
  </si>
  <si>
    <t>12  Office Supplies</t>
  </si>
  <si>
    <t>13  Legal Services</t>
  </si>
  <si>
    <t>14  Audit</t>
  </si>
  <si>
    <t>17  Elections</t>
  </si>
  <si>
    <t>19  Dues &amp; Subscriptions</t>
  </si>
  <si>
    <t>20  Fidelity Bond</t>
  </si>
  <si>
    <t>22  Copier Lease</t>
  </si>
  <si>
    <t>23  Copier Expense</t>
  </si>
  <si>
    <t>24  Board Administration</t>
  </si>
  <si>
    <t>25  Board Training</t>
  </si>
  <si>
    <t>26  Board Travel</t>
  </si>
  <si>
    <t>27  Office Equipment (small)</t>
  </si>
  <si>
    <t>29  Bank Service Charge</t>
  </si>
  <si>
    <t>30  Communication Equipment</t>
  </si>
  <si>
    <r>
      <t>31</t>
    </r>
    <r>
      <rPr>
        <b/>
        <sz val="8"/>
        <rFont val="Arial"/>
        <family val="2"/>
      </rPr>
      <t xml:space="preserve">  TOTAL</t>
    </r>
  </si>
  <si>
    <t>32  Capital Outlay</t>
  </si>
  <si>
    <t>34  Computer Equipment</t>
  </si>
  <si>
    <r>
      <t xml:space="preserve">35  </t>
    </r>
    <r>
      <rPr>
        <b/>
        <sz val="8"/>
        <rFont val="Arial"/>
        <family val="2"/>
      </rPr>
      <t>TOTAL</t>
    </r>
  </si>
  <si>
    <t>36 Total Full Time Equivalent (FTE)*</t>
  </si>
  <si>
    <t>37 Ending balance (prior years)</t>
  </si>
  <si>
    <r>
      <t xml:space="preserve">38 </t>
    </r>
    <r>
      <rPr>
        <b/>
        <sz val="8"/>
        <rFont val="Arial"/>
        <family val="2"/>
      </rPr>
      <t>UNAPPROPRIATED ENDING FUND BALANCE</t>
    </r>
  </si>
  <si>
    <t>39    TOTAL REQUIREMENTS</t>
  </si>
  <si>
    <t>150-504-031  (Rev 03-15)</t>
  </si>
  <si>
    <t>* When budgeting for Personnel Services Expenditures, include number of related full-time equivalent positions.</t>
  </si>
  <si>
    <t>page ___1_of 1__</t>
  </si>
  <si>
    <t>REQUIREMENTS FOR:                                            Firefighting &amp; Rescue</t>
  </si>
  <si>
    <t>1  Chief Expense</t>
  </si>
  <si>
    <t>2  Prevention &amp; Pub Ed</t>
  </si>
  <si>
    <t>3  Logistics &amp; Meals</t>
  </si>
  <si>
    <t>4  Volunteer Expense</t>
  </si>
  <si>
    <t>5  Gas/Oil/Tires</t>
  </si>
  <si>
    <t>6  Utilities</t>
  </si>
  <si>
    <t>7  Dispatch Assessment</t>
  </si>
  <si>
    <t>8  Volunteer Insurance</t>
  </si>
  <si>
    <t>9  Liability/Workers Comp</t>
  </si>
  <si>
    <t>10  Training</t>
  </si>
  <si>
    <t>11  EMT Supplies</t>
  </si>
  <si>
    <t>12  Building &amp; Grounds</t>
  </si>
  <si>
    <t>14  Firefighting Equipment</t>
  </si>
  <si>
    <t>17  Misc. Supplies</t>
  </si>
  <si>
    <t>19  EMT Education Grant</t>
  </si>
  <si>
    <t>20  TOTAL</t>
  </si>
  <si>
    <t>21 Transfer to Other Funds</t>
  </si>
  <si>
    <t>22 Transfer to Reserve Fund</t>
  </si>
  <si>
    <t>23 TOTAL</t>
  </si>
  <si>
    <t>24 Capital Outlay</t>
  </si>
  <si>
    <t xml:space="preserve">25  Station 2 </t>
  </si>
  <si>
    <t>26  Turnouts</t>
  </si>
  <si>
    <t>28  Station 2 Purchase/Upgrades</t>
  </si>
  <si>
    <t>29  Training Station Improvements</t>
  </si>
  <si>
    <t>31  TOTAL</t>
  </si>
  <si>
    <t>32  General Operating Contingency</t>
  </si>
  <si>
    <t>33  Debt Services</t>
  </si>
  <si>
    <t>34  Station 2 Loan Payment Principal</t>
  </si>
  <si>
    <t>35  Station 2 Loan Payment Interest</t>
  </si>
  <si>
    <t>page ______</t>
  </si>
  <si>
    <t>16  Property &amp; Liability Insurance</t>
  </si>
  <si>
    <t>6  Firefighter/EMT</t>
  </si>
  <si>
    <t>Notice of Property Tax and Certification of Intent to Impose a Tax, Fee, Assessment or Charge on Property</t>
  </si>
  <si>
    <t>FORM LB-50</t>
  </si>
  <si>
    <t>To assessor of LANE County</t>
  </si>
  <si>
    <t xml:space="preserve">Check here if this is </t>
  </si>
  <si>
    <t>.</t>
  </si>
  <si>
    <t>Be sure to read instructions in the Notice of Property Tax Levy Forms and Instruction booklet</t>
  </si>
  <si>
    <t>an amended form.</t>
  </si>
  <si>
    <t>The</t>
  </si>
  <si>
    <t>has the responsibility and authority to place the following property tax, fee, charge or assessment</t>
  </si>
  <si>
    <t>District Name</t>
  </si>
  <si>
    <t>on the tax roll of</t>
  </si>
  <si>
    <t>Lane</t>
  </si>
  <si>
    <t>County.  The property tax, fee, charge or assessment is categorized as stated by this form.</t>
  </si>
  <si>
    <t>County Name</t>
  </si>
  <si>
    <t>389 N. Pioneer St.</t>
  </si>
  <si>
    <t>Lowell</t>
  </si>
  <si>
    <t>OR</t>
  </si>
  <si>
    <t>97452</t>
  </si>
  <si>
    <t>Mailing Address of District</t>
  </si>
  <si>
    <t>City</t>
  </si>
  <si>
    <t>State</t>
  </si>
  <si>
    <t>ZIP code</t>
  </si>
  <si>
    <t>Date</t>
  </si>
  <si>
    <t>Lon Dragt</t>
  </si>
  <si>
    <t>Fire Chief</t>
  </si>
  <si>
    <t>541-937-3393</t>
  </si>
  <si>
    <t>Contact Person</t>
  </si>
  <si>
    <t>Title</t>
  </si>
  <si>
    <t>Daytime Telephone</t>
  </si>
  <si>
    <t>Contact Person E-Mail</t>
  </si>
  <si>
    <r>
      <t>CERTIFICATION -</t>
    </r>
    <r>
      <rPr>
        <sz val="11"/>
        <rFont val="Arial"/>
        <family val="2"/>
      </rPr>
      <t xml:space="preserve"> You </t>
    </r>
    <r>
      <rPr>
        <b/>
        <sz val="11"/>
        <rFont val="Arial"/>
        <family val="2"/>
      </rPr>
      <t>must</t>
    </r>
    <r>
      <rPr>
        <sz val="11"/>
        <rFont val="Arial"/>
        <family val="2"/>
      </rPr>
      <t xml:space="preserve"> check one box if your district is subject to Local Budget Law.</t>
    </r>
  </si>
  <si>
    <t>The tax rate or levy amounts certified in Part I are within the tax rate or levy amounts approved by the budget committee.</t>
  </si>
  <si>
    <t>The tax rate or levy amounts certified in Part I were changed by the governing body and republished as required in ORS 294.456.</t>
  </si>
  <si>
    <t>PART I:  TAXES TO BE IMPOSED</t>
  </si>
  <si>
    <t>Subject to</t>
  </si>
  <si>
    <t>General Government Limits</t>
  </si>
  <si>
    <t xml:space="preserve">   </t>
  </si>
  <si>
    <r>
      <t>Rate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Dollar Amount</t>
    </r>
  </si>
  <si>
    <r>
      <t xml:space="preserve">Rate per $1,000 </t>
    </r>
    <r>
      <rPr>
        <b/>
        <sz val="11"/>
        <rFont val="Arial"/>
        <family val="2"/>
      </rPr>
      <t>or</t>
    </r>
    <r>
      <rPr>
        <sz val="11"/>
        <rFont val="Arial"/>
        <family val="2"/>
      </rPr>
      <t xml:space="preserve"> Total dollar amount levied (within permanent rate limit) . . .</t>
    </r>
  </si>
  <si>
    <t>Local option operating tax . . . . . . . . . . . . . . . . . . . . . . . . . . . . . . . . . . . . . . . . . . . . . . . . . . . . . .</t>
  </si>
  <si>
    <t>Local option capital project tax . . . . . . . . . . . . . . . . . . . . . . . .  . . . . . . . . . . . . . .</t>
  </si>
  <si>
    <r>
      <t xml:space="preserve">Excluded from            </t>
    </r>
    <r>
      <rPr>
        <b/>
        <u/>
        <sz val="10"/>
        <rFont val="Arial"/>
        <family val="2"/>
      </rPr>
      <t>Measure 5 Limits</t>
    </r>
  </si>
  <si>
    <t xml:space="preserve">City of Portland Levy for pension and disability obligations . . . . . . . . . . . . . . . . . . . . . . . . . </t>
  </si>
  <si>
    <t>Dollar Amount of Bond Levy</t>
  </si>
  <si>
    <t>5a.</t>
  </si>
  <si>
    <r>
      <t xml:space="preserve">Levy for bonded indebtedness from bonds approved by voters </t>
    </r>
    <r>
      <rPr>
        <b/>
        <sz val="11"/>
        <rFont val="Arial"/>
        <family val="2"/>
      </rPr>
      <t xml:space="preserve">prior </t>
    </r>
    <r>
      <rPr>
        <sz val="11"/>
        <rFont val="Arial"/>
        <family val="2"/>
      </rPr>
      <t xml:space="preserve">to October 6, 2001 . . . . . . . . . . . . </t>
    </r>
  </si>
  <si>
    <t>5b.</t>
  </si>
  <si>
    <r>
      <t xml:space="preserve">Levy for bonded indebtedness from bonds approved by voters </t>
    </r>
    <r>
      <rPr>
        <b/>
        <sz val="11"/>
        <rFont val="Arial"/>
        <family val="2"/>
      </rPr>
      <t>on or after</t>
    </r>
    <r>
      <rPr>
        <sz val="11"/>
        <rFont val="Arial"/>
        <family val="2"/>
      </rPr>
      <t xml:space="preserve"> October 6, 2001  . . . . . . . . . . . . . . . . . . . . . . . . .</t>
    </r>
  </si>
  <si>
    <t>5c.</t>
  </si>
  <si>
    <t>Total levy for bonded indebtedness not subject to Measure 5 or Measure 50 (total of 5a + 5b) . . . . . . . . . . . . .</t>
  </si>
  <si>
    <t>PART II:  RATE LIMIT CERTIFICATION</t>
  </si>
  <si>
    <t xml:space="preserve">Permanent rate limit in dollars and cents per $1,000 . . . . . . . . . . . . . . . . . . . . . . . . . . . . . . . . . . . . . . . . . . . . . . . . . . . . </t>
  </si>
  <si>
    <r>
      <t xml:space="preserve">Election date when your </t>
    </r>
    <r>
      <rPr>
        <b/>
        <sz val="11"/>
        <rFont val="Arial"/>
        <family val="2"/>
      </rPr>
      <t xml:space="preserve">new district </t>
    </r>
    <r>
      <rPr>
        <sz val="11"/>
        <rFont val="Arial"/>
        <family val="2"/>
      </rPr>
      <t xml:space="preserve">received voter approval for your permanent rate limit . . . . . . . . . . . . . . . . . . . . . . . . . . . . . . . . . . . . . . . . . . . . . . . . </t>
    </r>
  </si>
  <si>
    <r>
      <rPr>
        <b/>
        <sz val="11"/>
        <rFont val="Arial"/>
        <family val="2"/>
      </rPr>
      <t>Estimated</t>
    </r>
    <r>
      <rPr>
        <sz val="11"/>
        <rFont val="Arial"/>
        <family val="2"/>
      </rPr>
      <t xml:space="preserve"> permanent rate limit for newly </t>
    </r>
    <r>
      <rPr>
        <b/>
        <sz val="11"/>
        <rFont val="Arial"/>
        <family val="2"/>
      </rPr>
      <t>merged/consolidated district</t>
    </r>
    <r>
      <rPr>
        <sz val="11"/>
        <rFont val="Arial"/>
        <family val="2"/>
      </rPr>
      <t xml:space="preserve"> . . . . . . . . . .. . . . . . . . . . . . . . . . . . . . . . . . . . . </t>
    </r>
  </si>
  <si>
    <r>
      <t xml:space="preserve">PART III:  SCHEDULE OF LOCAL OPTION TAXES  - </t>
    </r>
    <r>
      <rPr>
        <sz val="11"/>
        <rFont val="Arial"/>
        <family val="2"/>
      </rPr>
      <t xml:space="preserve"> Enter all local option taxes on this schedule.  If there are more than two taxes,</t>
    </r>
  </si>
  <si>
    <t xml:space="preserve">   attach a sheet showing the information for each.</t>
  </si>
  <si>
    <t>Purpose</t>
  </si>
  <si>
    <t>Date voters approved</t>
  </si>
  <si>
    <t>First tax year</t>
  </si>
  <si>
    <t xml:space="preserve">Final tax year </t>
  </si>
  <si>
    <r>
      <t>Tax amount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rate</t>
    </r>
  </si>
  <si>
    <t>(operating, capital project, or mixed)</t>
  </si>
  <si>
    <t>local option ballot measure</t>
  </si>
  <si>
    <t>levied</t>
  </si>
  <si>
    <t>to be levied</t>
  </si>
  <si>
    <t>authorized per year by voters</t>
  </si>
  <si>
    <t>Part IV. SPECIAL ASSESSMENTS, FEES AND CHARGES</t>
  </si>
  <si>
    <t>Description</t>
  </si>
  <si>
    <t>Subject to General Government Limitation</t>
  </si>
  <si>
    <t>Excluded from Measure 5 Limitation</t>
  </si>
  <si>
    <t>If fees, charges, or assessments will be imposed on specific property within your district, you must attach a complete listing of</t>
  </si>
  <si>
    <t>properties, by assessor’s account number, to which fees, charges, or assessments will be imposed. Show the fees, charges, or</t>
  </si>
  <si>
    <t>assessments uniformly imposed on the properties. If these amounts are not uniform, show the amount imposed on each property.</t>
  </si>
  <si>
    <r>
      <t xml:space="preserve">The authority for putting these assessments on the roll is ORS __________________ </t>
    </r>
    <r>
      <rPr>
        <b/>
        <sz val="9"/>
        <rFont val="Arial"/>
        <family val="2"/>
      </rPr>
      <t>(Must be completed if you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have an entry in Part IV)</t>
    </r>
  </si>
  <si>
    <t>150-504-073-7 (Rev. 12-15)</t>
  </si>
  <si>
    <t>(see the back for worksheet for lines 5a, 5b, and 5c)</t>
  </si>
  <si>
    <t>File with your assessor no later than JULY 15, unless granted an extension in writing.</t>
  </si>
  <si>
    <t>38  Engine Loan Payment Principal</t>
  </si>
  <si>
    <t>39  Engine Loan Payment Interest</t>
  </si>
  <si>
    <t>40  TOTAL</t>
  </si>
  <si>
    <t>41 Ending balance (prior years)</t>
  </si>
  <si>
    <r>
      <t xml:space="preserve">42  </t>
    </r>
    <r>
      <rPr>
        <b/>
        <sz val="8"/>
        <rFont val="Arial"/>
        <family val="2"/>
      </rPr>
      <t>UNAPPROPRIATED ENDING FUND BALANCE</t>
    </r>
  </si>
  <si>
    <t>43    TOTAL REQUIREMENTS</t>
  </si>
  <si>
    <t>13  Engine Loan</t>
  </si>
  <si>
    <t>17 TOTAL SPECIAL PAYMENTS</t>
  </si>
  <si>
    <t>27  Radio Grant</t>
  </si>
  <si>
    <t>13  Vehicle Maintenance &amp; Repair</t>
  </si>
  <si>
    <t>15  Equipment Maintenance &amp; Repair</t>
  </si>
  <si>
    <t>30  HVAC System</t>
  </si>
  <si>
    <t>6 Loan Proceeds</t>
  </si>
  <si>
    <t>16 Loan Proceeds</t>
  </si>
  <si>
    <t xml:space="preserve">23 Apparatus </t>
  </si>
  <si>
    <t>Transfer Out</t>
  </si>
  <si>
    <t>Year 2022-23</t>
  </si>
  <si>
    <t>36  SCBA Fill Station Principal</t>
  </si>
  <si>
    <t>37  SCBA Fill Station Interest</t>
  </si>
  <si>
    <t>12  SCBA Loan</t>
  </si>
  <si>
    <t>Year 2023-24</t>
  </si>
  <si>
    <t>Budget for Next Year  2025-26</t>
  </si>
  <si>
    <t>Second Preceding
Year 2022-23</t>
  </si>
  <si>
    <t>First Preceding
Year 2023-24</t>
  </si>
  <si>
    <t>Adopted Budget
This Year
Year 2024-25</t>
  </si>
  <si>
    <t>Budget for Next Year 2025-2026</t>
  </si>
  <si>
    <t>2024-25</t>
  </si>
  <si>
    <t>Budget For Next Year 2025-2026</t>
  </si>
  <si>
    <t>2025-2026</t>
  </si>
  <si>
    <t>chief2300@lowellorfire.gov</t>
  </si>
  <si>
    <t>Levy $1.50 per $1000</t>
  </si>
  <si>
    <t>14 Type 6 Loan</t>
  </si>
  <si>
    <t>15 TOTAL DEBT SERVICE</t>
  </si>
  <si>
    <t>19  Equipment Reserve Fund</t>
  </si>
  <si>
    <t>24 TOTAL INTERFUND TRANSFERS</t>
  </si>
  <si>
    <t>25  TOTAL OPERATING CONTINGENCY</t>
  </si>
  <si>
    <t>26 Total Requirements Allocated</t>
  </si>
  <si>
    <t xml:space="preserve">27 Total Org./Prog. Requirements </t>
  </si>
  <si>
    <t>28 Reserved for future expenditure</t>
  </si>
  <si>
    <t>29  Ending balance (prior years)</t>
  </si>
  <si>
    <t>30 UNAPPROPRIATED ENDING FUND BALANCE</t>
  </si>
  <si>
    <r>
      <t xml:space="preserve">31        </t>
    </r>
    <r>
      <rPr>
        <b/>
        <sz val="10"/>
        <rFont val="Arial"/>
        <family val="2"/>
      </rPr>
      <t>TOTAL REQUIREMENTS</t>
    </r>
  </si>
  <si>
    <t>40 Type 6 Loan Payment Principal</t>
  </si>
  <si>
    <t>41 Type 6 Loan Payment Interest</t>
  </si>
  <si>
    <t>Operational Levy</t>
  </si>
  <si>
    <t>2025</t>
  </si>
  <si>
    <t>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</si>
</sst>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_)"/>
    <numFmt numFmtId="165" formatCode="_(* #,##0_);_(* \(#,##0\);_(* &quot;-&quot;??_);_(@_)"/>
    <numFmt numFmtId="166" formatCode="0.0000"/>
  </numFmts>
  <fonts count="3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Courier New"/>
      <family val="3"/>
    </font>
    <font>
      <sz val="6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9.5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43" fontId="23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0" fillId="2" borderId="8" xfId="0" applyFill="1" applyBorder="1"/>
    <xf numFmtId="0" fontId="4" fillId="2" borderId="8" xfId="0" applyFont="1" applyFill="1" applyBorder="1"/>
    <xf numFmtId="0" fontId="0" fillId="0" borderId="8" xfId="0" applyBorder="1" applyAlignment="1">
      <alignment horizontal="center"/>
    </xf>
    <xf numFmtId="0" fontId="3" fillId="2" borderId="8" xfId="0" applyFont="1" applyFill="1" applyBorder="1"/>
    <xf numFmtId="0" fontId="4" fillId="0" borderId="8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0" fontId="3" fillId="2" borderId="2" xfId="0" applyFont="1" applyFill="1" applyBorder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3" fillId="2" borderId="7" xfId="0" applyFont="1" applyFill="1" applyBorder="1"/>
    <xf numFmtId="0" fontId="0" fillId="0" borderId="7" xfId="0" applyBorder="1" applyAlignment="1">
      <alignment horizontal="center"/>
    </xf>
    <xf numFmtId="0" fontId="2" fillId="0" borderId="12" xfId="0" applyFont="1" applyBorder="1"/>
    <xf numFmtId="0" fontId="7" fillId="0" borderId="0" xfId="0" applyFont="1" applyAlignment="1">
      <alignment horizontal="center"/>
    </xf>
    <xf numFmtId="0" fontId="10" fillId="0" borderId="0" xfId="0" applyFont="1"/>
    <xf numFmtId="0" fontId="12" fillId="0" borderId="1" xfId="0" applyFont="1" applyBorder="1"/>
    <xf numFmtId="0" fontId="7" fillId="2" borderId="8" xfId="0" applyFont="1" applyFill="1" applyBorder="1" applyAlignment="1">
      <alignment horizontal="center"/>
    </xf>
    <xf numFmtId="0" fontId="14" fillId="2" borderId="8" xfId="0" applyFont="1" applyFill="1" applyBorder="1"/>
    <xf numFmtId="0" fontId="7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left" readingOrder="1"/>
    </xf>
    <xf numFmtId="0" fontId="12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0" borderId="2" xfId="0" applyFont="1" applyBorder="1"/>
    <xf numFmtId="0" fontId="16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2" fillId="0" borderId="10" xfId="0" applyFont="1" applyBorder="1"/>
    <xf numFmtId="0" fontId="16" fillId="0" borderId="11" xfId="0" applyFont="1" applyBorder="1" applyAlignment="1">
      <alignment horizontal="center"/>
    </xf>
    <xf numFmtId="0" fontId="14" fillId="0" borderId="12" xfId="0" applyFont="1" applyBorder="1"/>
    <xf numFmtId="0" fontId="18" fillId="0" borderId="0" xfId="1" applyFont="1"/>
    <xf numFmtId="0" fontId="17" fillId="0" borderId="0" xfId="1"/>
    <xf numFmtId="0" fontId="19" fillId="0" borderId="0" xfId="1" applyFont="1"/>
    <xf numFmtId="0" fontId="18" fillId="0" borderId="1" xfId="1" applyFont="1" applyBorder="1"/>
    <xf numFmtId="0" fontId="17" fillId="0" borderId="1" xfId="1" applyBorder="1" applyAlignment="1">
      <alignment horizontal="center" vertical="top"/>
    </xf>
    <xf numFmtId="0" fontId="17" fillId="0" borderId="0" xfId="2"/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top"/>
    </xf>
    <xf numFmtId="0" fontId="4" fillId="2" borderId="8" xfId="1" applyFont="1" applyFill="1" applyBorder="1"/>
    <xf numFmtId="0" fontId="4" fillId="0" borderId="8" xfId="1" applyFont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0" borderId="8" xfId="1" applyFont="1" applyBorder="1"/>
    <xf numFmtId="3" fontId="3" fillId="0" borderId="8" xfId="1" applyNumberFormat="1" applyFont="1" applyBorder="1" applyAlignment="1">
      <alignment horizontal="center"/>
    </xf>
    <xf numFmtId="0" fontId="4" fillId="0" borderId="8" xfId="1" applyFont="1" applyBorder="1" applyAlignment="1">
      <alignment horizontal="left"/>
    </xf>
    <xf numFmtId="0" fontId="6" fillId="0" borderId="8" xfId="1" applyFont="1" applyBorder="1"/>
    <xf numFmtId="3" fontId="2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3" fontId="20" fillId="0" borderId="20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3" fontId="3" fillId="2" borderId="17" xfId="1" applyNumberFormat="1" applyFont="1" applyFill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0" fillId="2" borderId="18" xfId="0" applyFill="1" applyBorder="1"/>
    <xf numFmtId="0" fontId="6" fillId="0" borderId="8" xfId="1" applyFont="1" applyBorder="1" applyAlignment="1">
      <alignment vertical="center"/>
    </xf>
    <xf numFmtId="3" fontId="5" fillId="0" borderId="2" xfId="1" applyNumberFormat="1" applyFont="1" applyBorder="1" applyAlignment="1">
      <alignment horizontal="center"/>
    </xf>
    <xf numFmtId="0" fontId="6" fillId="2" borderId="8" xfId="1" applyFont="1" applyFill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3" borderId="8" xfId="1" applyFont="1" applyFill="1" applyBorder="1"/>
    <xf numFmtId="3" fontId="3" fillId="3" borderId="8" xfId="1" applyNumberFormat="1" applyFont="1" applyFill="1" applyBorder="1" applyAlignment="1">
      <alignment horizontal="center"/>
    </xf>
    <xf numFmtId="3" fontId="20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4" fillId="2" borderId="8" xfId="1" applyFont="1" applyFill="1" applyBorder="1" applyAlignment="1">
      <alignment vertical="center"/>
    </xf>
    <xf numFmtId="3" fontId="3" fillId="0" borderId="8" xfId="2" applyNumberFormat="1" applyFont="1" applyBorder="1" applyAlignment="1">
      <alignment horizontal="center"/>
    </xf>
    <xf numFmtId="0" fontId="4" fillId="0" borderId="8" xfId="2" applyFont="1" applyBorder="1" applyAlignment="1">
      <alignment horizontal="left"/>
    </xf>
    <xf numFmtId="3" fontId="4" fillId="0" borderId="2" xfId="1" applyNumberFormat="1" applyFont="1" applyBorder="1" applyAlignment="1">
      <alignment horizontal="center"/>
    </xf>
    <xf numFmtId="0" fontId="4" fillId="0" borderId="8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3" fontId="3" fillId="2" borderId="25" xfId="1" applyNumberFormat="1" applyFont="1" applyFill="1" applyBorder="1"/>
    <xf numFmtId="3" fontId="3" fillId="2" borderId="26" xfId="1" applyNumberFormat="1" applyFont="1" applyFill="1" applyBorder="1"/>
    <xf numFmtId="3" fontId="3" fillId="3" borderId="20" xfId="1" applyNumberFormat="1" applyFont="1" applyFill="1" applyBorder="1" applyAlignment="1">
      <alignment horizontal="center"/>
    </xf>
    <xf numFmtId="0" fontId="6" fillId="0" borderId="20" xfId="1" applyFont="1" applyBorder="1"/>
    <xf numFmtId="3" fontId="3" fillId="0" borderId="7" xfId="1" applyNumberFormat="1" applyFont="1" applyBorder="1" applyAlignment="1">
      <alignment horizontal="center"/>
    </xf>
    <xf numFmtId="0" fontId="6" fillId="0" borderId="7" xfId="1" applyFont="1" applyBorder="1"/>
    <xf numFmtId="0" fontId="6" fillId="0" borderId="8" xfId="1" applyFont="1" applyBorder="1" applyAlignment="1">
      <alignment horizontal="left"/>
    </xf>
    <xf numFmtId="3" fontId="3" fillId="2" borderId="8" xfId="1" applyNumberFormat="1" applyFont="1" applyFill="1" applyBorder="1" applyAlignment="1">
      <alignment horizontal="center"/>
    </xf>
    <xf numFmtId="0" fontId="4" fillId="0" borderId="20" xfId="1" applyFont="1" applyBorder="1"/>
    <xf numFmtId="0" fontId="6" fillId="0" borderId="10" xfId="1" applyFont="1" applyBorder="1" applyAlignment="1">
      <alignment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21" fillId="0" borderId="0" xfId="1" applyFont="1"/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4" borderId="8" xfId="0" applyFont="1" applyFill="1" applyBorder="1"/>
    <xf numFmtId="0" fontId="3" fillId="4" borderId="2" xfId="0" applyFont="1" applyFill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3" fillId="0" borderId="0" xfId="0" applyFont="1"/>
    <xf numFmtId="0" fontId="4" fillId="0" borderId="0" xfId="0" applyFont="1"/>
    <xf numFmtId="0" fontId="20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vertical="center"/>
    </xf>
    <xf numFmtId="0" fontId="0" fillId="0" borderId="27" xfId="0" applyBorder="1"/>
    <xf numFmtId="0" fontId="28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centerContinuous" vertical="top"/>
    </xf>
    <xf numFmtId="0" fontId="2" fillId="0" borderId="0" xfId="0" applyFont="1" applyAlignment="1">
      <alignment horizontal="centerContinuous" vertical="top"/>
    </xf>
    <xf numFmtId="0" fontId="1" fillId="0" borderId="0" xfId="0" applyFont="1"/>
    <xf numFmtId="49" fontId="5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0" fontId="4" fillId="0" borderId="0" xfId="0" applyFont="1" applyAlignment="1">
      <alignment vertical="top"/>
    </xf>
    <xf numFmtId="0" fontId="4" fillId="0" borderId="19" xfId="0" applyFont="1" applyBorder="1" applyAlignment="1">
      <alignment horizontal="centerContinuous" vertical="top"/>
    </xf>
    <xf numFmtId="0" fontId="4" fillId="0" borderId="19" xfId="0" applyFont="1" applyBorder="1" applyAlignment="1">
      <alignment vertical="top"/>
    </xf>
    <xf numFmtId="0" fontId="1" fillId="0" borderId="0" xfId="0" applyFont="1" applyAlignment="1">
      <alignment horizontal="centerContinuous"/>
    </xf>
    <xf numFmtId="0" fontId="4" fillId="0" borderId="27" xfId="0" applyFont="1" applyBorder="1" applyAlignment="1">
      <alignment horizontal="centerContinuous" vertical="top"/>
    </xf>
    <xf numFmtId="0" fontId="4" fillId="0" borderId="27" xfId="0" applyFont="1" applyBorder="1" applyAlignment="1">
      <alignment vertical="top"/>
    </xf>
    <xf numFmtId="0" fontId="4" fillId="0" borderId="28" xfId="0" applyFont="1" applyBorder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4" fillId="0" borderId="0" xfId="0" applyFont="1" applyAlignment="1">
      <alignment horizontal="center" vertical="top"/>
    </xf>
    <xf numFmtId="0" fontId="28" fillId="0" borderId="0" xfId="0" applyFont="1" applyAlignment="1">
      <alignment horizontal="left" indent="1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8" fillId="0" borderId="27" xfId="0" applyFont="1" applyBorder="1"/>
    <xf numFmtId="0" fontId="28" fillId="0" borderId="27" xfId="0" applyFont="1" applyBorder="1" applyAlignment="1">
      <alignment horizontal="left" vertical="top" indent="3"/>
    </xf>
    <xf numFmtId="0" fontId="4" fillId="0" borderId="27" xfId="0" applyFont="1" applyBorder="1" applyAlignment="1">
      <alignment horizontal="center" vertical="top"/>
    </xf>
    <xf numFmtId="164" fontId="0" fillId="0" borderId="0" xfId="0" applyNumberFormat="1"/>
    <xf numFmtId="165" fontId="28" fillId="0" borderId="0" xfId="3" applyNumberFormat="1" applyFont="1"/>
    <xf numFmtId="0" fontId="0" fillId="0" borderId="27" xfId="0" applyBorder="1" applyAlignment="1">
      <alignment horizontal="right"/>
    </xf>
    <xf numFmtId="0" fontId="28" fillId="0" borderId="0" xfId="0" applyFont="1" applyAlignment="1">
      <alignment horizontal="right"/>
    </xf>
    <xf numFmtId="165" fontId="28" fillId="0" borderId="16" xfId="3" applyNumberFormat="1" applyFont="1" applyBorder="1" applyAlignment="1">
      <alignment horizontal="right"/>
    </xf>
    <xf numFmtId="0" fontId="2" fillId="0" borderId="0" xfId="0" applyFont="1"/>
    <xf numFmtId="0" fontId="28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Continuous"/>
    </xf>
    <xf numFmtId="0" fontId="0" fillId="0" borderId="17" xfId="0" applyBorder="1" applyAlignment="1">
      <alignment horizontal="centerContinuous" vertical="center"/>
    </xf>
    <xf numFmtId="49" fontId="3" fillId="0" borderId="8" xfId="0" applyNumberFormat="1" applyFont="1" applyBorder="1" applyAlignment="1">
      <alignment horizontal="centerContinuous"/>
    </xf>
    <xf numFmtId="49" fontId="3" fillId="0" borderId="30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Continuous"/>
    </xf>
    <xf numFmtId="0" fontId="3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5" fillId="0" borderId="0" xfId="0" applyFont="1"/>
    <xf numFmtId="49" fontId="5" fillId="0" borderId="0" xfId="0" applyNumberFormat="1" applyFont="1"/>
    <xf numFmtId="49" fontId="32" fillId="0" borderId="0" xfId="0" applyNumberFormat="1" applyFont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indent="3"/>
    </xf>
    <xf numFmtId="3" fontId="3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3" fontId="3" fillId="0" borderId="8" xfId="0" applyNumberFormat="1" applyFont="1" applyBorder="1"/>
    <xf numFmtId="3" fontId="10" fillId="0" borderId="8" xfId="0" applyNumberFormat="1" applyFont="1" applyBorder="1" applyAlignment="1">
      <alignment horizontal="center"/>
    </xf>
    <xf numFmtId="0" fontId="7" fillId="5" borderId="8" xfId="0" applyFont="1" applyFill="1" applyBorder="1"/>
    <xf numFmtId="0" fontId="10" fillId="5" borderId="8" xfId="0" applyFont="1" applyFill="1" applyBorder="1" applyAlignment="1">
      <alignment horizontal="center"/>
    </xf>
    <xf numFmtId="3" fontId="10" fillId="5" borderId="8" xfId="0" applyNumberFormat="1" applyFont="1" applyFill="1" applyBorder="1" applyAlignment="1">
      <alignment horizontal="center"/>
    </xf>
    <xf numFmtId="9" fontId="0" fillId="0" borderId="0" xfId="0" applyNumberFormat="1"/>
    <xf numFmtId="44" fontId="0" fillId="0" borderId="0" xfId="0" applyNumberFormat="1"/>
    <xf numFmtId="43" fontId="3" fillId="0" borderId="8" xfId="0" applyNumberFormat="1" applyFont="1" applyBorder="1"/>
    <xf numFmtId="43" fontId="3" fillId="4" borderId="8" xfId="0" applyNumberFormat="1" applyFont="1" applyFill="1" applyBorder="1"/>
    <xf numFmtId="43" fontId="3" fillId="0" borderId="2" xfId="0" applyNumberFormat="1" applyFont="1" applyBorder="1"/>
    <xf numFmtId="43" fontId="20" fillId="0" borderId="10" xfId="0" applyNumberFormat="1" applyFont="1" applyBorder="1"/>
    <xf numFmtId="3" fontId="20" fillId="0" borderId="8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3" fontId="0" fillId="0" borderId="0" xfId="0" applyNumberFormat="1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/>
    </xf>
    <xf numFmtId="3" fontId="3" fillId="2" borderId="24" xfId="1" applyNumberFormat="1" applyFont="1" applyFill="1" applyBorder="1" applyAlignment="1">
      <alignment horizontal="center"/>
    </xf>
    <xf numFmtId="3" fontId="3" fillId="2" borderId="21" xfId="1" applyNumberFormat="1" applyFont="1" applyFill="1" applyBorder="1" applyAlignment="1">
      <alignment horizontal="center"/>
    </xf>
    <xf numFmtId="3" fontId="3" fillId="2" borderId="22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18" xfId="1" applyNumberFormat="1" applyFont="1" applyFill="1" applyBorder="1" applyAlignment="1">
      <alignment horizontal="center"/>
    </xf>
    <xf numFmtId="0" fontId="4" fillId="0" borderId="0" xfId="2" applyFont="1"/>
    <xf numFmtId="0" fontId="0" fillId="0" borderId="0" xfId="0"/>
    <xf numFmtId="3" fontId="3" fillId="2" borderId="24" xfId="1" applyNumberFormat="1" applyFont="1" applyFill="1" applyBorder="1" applyAlignment="1">
      <alignment horizontal="center" vertical="center"/>
    </xf>
    <xf numFmtId="3" fontId="3" fillId="2" borderId="21" xfId="1" applyNumberFormat="1" applyFont="1" applyFill="1" applyBorder="1" applyAlignment="1">
      <alignment horizontal="center" vertical="center"/>
    </xf>
    <xf numFmtId="3" fontId="3" fillId="2" borderId="22" xfId="1" applyNumberFormat="1" applyFont="1" applyFill="1" applyBorder="1" applyAlignment="1">
      <alignment horizontal="center" vertical="center"/>
    </xf>
    <xf numFmtId="3" fontId="3" fillId="2" borderId="17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18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3" fontId="20" fillId="2" borderId="24" xfId="1" applyNumberFormat="1" applyFont="1" applyFill="1" applyBorder="1" applyAlignment="1">
      <alignment horizontal="center" vertical="center"/>
    </xf>
    <xf numFmtId="3" fontId="20" fillId="2" borderId="21" xfId="1" applyNumberFormat="1" applyFont="1" applyFill="1" applyBorder="1" applyAlignment="1">
      <alignment horizontal="center" vertical="center"/>
    </xf>
    <xf numFmtId="3" fontId="20" fillId="2" borderId="22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1" applyBorder="1" applyAlignment="1">
      <alignment horizontal="center" vertical="top"/>
    </xf>
    <xf numFmtId="0" fontId="18" fillId="0" borderId="2" xfId="1" applyFont="1" applyBorder="1" applyAlignment="1">
      <alignment horizontal="center"/>
    </xf>
    <xf numFmtId="0" fontId="18" fillId="0" borderId="6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7" fillId="0" borderId="3" xfId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17" fillId="0" borderId="0" xfId="1" applyAlignment="1">
      <alignment horizontal="center" vertical="center"/>
    </xf>
    <xf numFmtId="0" fontId="17" fillId="0" borderId="1" xfId="1" applyBorder="1" applyAlignment="1">
      <alignment horizontal="center" vertical="center"/>
    </xf>
    <xf numFmtId="0" fontId="17" fillId="0" borderId="13" xfId="1" applyBorder="1" applyAlignment="1">
      <alignment horizontal="center" vertical="center"/>
    </xf>
    <xf numFmtId="0" fontId="17" fillId="0" borderId="19" xfId="1" applyBorder="1" applyAlignment="1">
      <alignment horizontal="center" vertical="center"/>
    </xf>
    <xf numFmtId="0" fontId="17" fillId="0" borderId="14" xfId="1" applyBorder="1" applyAlignment="1">
      <alignment horizontal="center" vertical="center"/>
    </xf>
    <xf numFmtId="0" fontId="17" fillId="0" borderId="17" xfId="1" applyBorder="1" applyAlignment="1">
      <alignment horizontal="center" vertical="center"/>
    </xf>
    <xf numFmtId="0" fontId="17" fillId="0" borderId="18" xfId="1" applyBorder="1" applyAlignment="1">
      <alignment horizontal="center" vertical="center"/>
    </xf>
    <xf numFmtId="0" fontId="17" fillId="0" borderId="2" xfId="1" applyBorder="1" applyAlignment="1">
      <alignment horizontal="center"/>
    </xf>
    <xf numFmtId="0" fontId="17" fillId="0" borderId="6" xfId="1" applyBorder="1" applyAlignment="1">
      <alignment horizontal="center"/>
    </xf>
    <xf numFmtId="0" fontId="17" fillId="0" borderId="7" xfId="1" applyBorder="1" applyAlignment="1">
      <alignment horizontal="center"/>
    </xf>
    <xf numFmtId="0" fontId="6" fillId="0" borderId="17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30" fillId="0" borderId="19" xfId="0" applyNumberFormat="1" applyFont="1" applyBorder="1" applyAlignment="1">
      <alignment horizontal="center" wrapText="1"/>
    </xf>
    <xf numFmtId="49" fontId="31" fillId="0" borderId="19" xfId="0" applyNumberFormat="1" applyFont="1" applyBorder="1" applyAlignment="1">
      <alignment horizontal="center"/>
    </xf>
    <xf numFmtId="0" fontId="1" fillId="0" borderId="0" xfId="0" applyFont="1" applyAlignment="1">
      <alignment horizontal="left" indent="7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166" fontId="0" fillId="0" borderId="3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37" fontId="0" fillId="0" borderId="4" xfId="0" applyNumberForma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28" fillId="0" borderId="3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5" xfId="0" applyNumberFormat="1" applyFont="1" applyBorder="1" applyAlignment="1">
      <alignment horizontal="center"/>
    </xf>
    <xf numFmtId="37" fontId="0" fillId="0" borderId="17" xfId="0" applyNumberFormat="1" applyBorder="1" applyAlignment="1">
      <alignment horizontal="center" vertical="center" wrapText="1"/>
    </xf>
    <xf numFmtId="37" fontId="0" fillId="0" borderId="1" xfId="0" applyNumberFormat="1" applyBorder="1" applyAlignment="1">
      <alignment horizontal="center" vertical="center" wrapText="1"/>
    </xf>
    <xf numFmtId="38" fontId="1" fillId="0" borderId="3" xfId="3" applyNumberFormat="1" applyFont="1" applyBorder="1" applyAlignment="1">
      <alignment horizontal="center"/>
    </xf>
    <xf numFmtId="38" fontId="1" fillId="0" borderId="5" xfId="3" applyNumberFormat="1" applyFont="1" applyBorder="1" applyAlignment="1">
      <alignment horizontal="center"/>
    </xf>
    <xf numFmtId="38" fontId="28" fillId="0" borderId="3" xfId="3" applyNumberFormat="1" applyFont="1" applyBorder="1" applyAlignment="1">
      <alignment horizontal="center"/>
    </xf>
    <xf numFmtId="38" fontId="28" fillId="0" borderId="5" xfId="3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8" fillId="0" borderId="3" xfId="0" applyNumberFormat="1" applyFont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19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3" fillId="0" borderId="0" xfId="4"/>
    <xf numFmtId="49" fontId="0" fillId="0" borderId="0" xfId="0" applyNumberFormat="1"/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right" vertical="center"/>
    </xf>
    <xf numFmtId="49" fontId="28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3" xfId="0" applyNumberFormat="1" applyFont="1" applyBorder="1" applyAlignment="1">
      <alignment horizontal="center"/>
    </xf>
  </cellXfs>
  <cellStyles count="5">
    <cellStyle name="Comma" xfId="3" builtinId="3"/>
    <cellStyle name="Hyperlink" xfId="4" builtinId="8"/>
    <cellStyle name="Normal" xfId="0" builtinId="0"/>
    <cellStyle name="Normal 2" xfId="2" xr:uid="{C8143C65-3BC3-493B-AA03-271318BA6DEE}"/>
    <cellStyle name="Normal 4" xfId="1" xr:uid="{4380B079-BEA5-4D8D-BB8F-0856A791F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38100</xdr:rowOff>
    </xdr:from>
    <xdr:to>
      <xdr:col>2</xdr:col>
      <xdr:colOff>47625</xdr:colOff>
      <xdr:row>17</xdr:row>
      <xdr:rowOff>209550</xdr:rowOff>
    </xdr:to>
    <xdr:sp macro="" textlink="">
      <xdr:nvSpPr>
        <xdr:cNvPr id="23" name="Rectangle 10">
          <a:extLst>
            <a:ext uri="{FF2B5EF4-FFF2-40B4-BE49-F238E27FC236}">
              <a16:creationId xmlns:a16="http://schemas.microsoft.com/office/drawing/2014/main" id="{6F58260B-CC23-4188-8419-98178B6D7E35}"/>
            </a:ext>
          </a:extLst>
        </xdr:cNvPr>
        <xdr:cNvSpPr>
          <a:spLocks noChangeArrowheads="1"/>
        </xdr:cNvSpPr>
      </xdr:nvSpPr>
      <xdr:spPr bwMode="auto">
        <a:xfrm>
          <a:off x="266700" y="3590925"/>
          <a:ext cx="14287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163195</xdr:colOff>
      <xdr:row>16</xdr:row>
      <xdr:rowOff>37465</xdr:rowOff>
    </xdr:from>
    <xdr:to>
      <xdr:col>2</xdr:col>
      <xdr:colOff>55245</xdr:colOff>
      <xdr:row>16</xdr:row>
      <xdr:rowOff>208915</xdr:rowOff>
    </xdr:to>
    <xdr:sp macro="" textlink="">
      <xdr:nvSpPr>
        <xdr:cNvPr id="24" name="Rectangle 12">
          <a:extLst>
            <a:ext uri="{FF2B5EF4-FFF2-40B4-BE49-F238E27FC236}">
              <a16:creationId xmlns:a16="http://schemas.microsoft.com/office/drawing/2014/main" id="{AA161571-1C7C-4DB9-A5E2-6702495264C8}"/>
            </a:ext>
          </a:extLst>
        </xdr:cNvPr>
        <xdr:cNvSpPr/>
      </xdr:nvSpPr>
      <xdr:spPr>
        <a:xfrm>
          <a:off x="277495" y="3361690"/>
          <a:ext cx="139700" cy="1714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15</xdr:col>
      <xdr:colOff>133350</xdr:colOff>
      <xdr:row>4</xdr:row>
      <xdr:rowOff>19050</xdr:rowOff>
    </xdr:from>
    <xdr:to>
      <xdr:col>15</xdr:col>
      <xdr:colOff>285750</xdr:colOff>
      <xdr:row>5</xdr:row>
      <xdr:rowOff>0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86603B26-284A-45B2-A6AB-D490A576192D}"/>
            </a:ext>
          </a:extLst>
        </xdr:cNvPr>
        <xdr:cNvSpPr txBox="1">
          <a:spLocks noChangeArrowheads="1"/>
        </xdr:cNvSpPr>
      </xdr:nvSpPr>
      <xdr:spPr bwMode="auto">
        <a:xfrm>
          <a:off x="7315200" y="981075"/>
          <a:ext cx="152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hief2300@lowellorfir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F1B-E996-41F1-8546-B108C3589344}">
  <sheetPr>
    <pageSetUpPr fitToPage="1"/>
  </sheetPr>
  <dimension ref="A1:I42"/>
  <sheetViews>
    <sheetView workbookViewId="0">
      <selection activeCell="O37" sqref="O37"/>
    </sheetView>
  </sheetViews>
  <sheetFormatPr defaultRowHeight="14.5" x14ac:dyDescent="0.35"/>
  <cols>
    <col min="1" max="1" width="2.7265625" bestFit="1" customWidth="1"/>
    <col min="2" max="2" width="13.7265625" bestFit="1" customWidth="1"/>
    <col min="3" max="3" width="11.26953125" bestFit="1" customWidth="1"/>
    <col min="4" max="4" width="12.1796875" bestFit="1" customWidth="1"/>
    <col min="5" max="5" width="38.81640625" bestFit="1" customWidth="1"/>
    <col min="6" max="6" width="11.1796875" bestFit="1" customWidth="1"/>
    <col min="7" max="7" width="13.453125" bestFit="1" customWidth="1"/>
    <col min="8" max="8" width="9" customWidth="1"/>
    <col min="9" max="9" width="2.7265625" bestFit="1" customWidth="1"/>
  </cols>
  <sheetData>
    <row r="1" spans="1:9" x14ac:dyDescent="0.35">
      <c r="A1" s="217" t="s">
        <v>0</v>
      </c>
      <c r="B1" s="218"/>
      <c r="C1" s="1"/>
      <c r="D1" s="1"/>
      <c r="I1" t="s">
        <v>1</v>
      </c>
    </row>
    <row r="2" spans="1:9" x14ac:dyDescent="0.35">
      <c r="A2" s="217" t="s">
        <v>2</v>
      </c>
      <c r="B2" s="218"/>
      <c r="C2" s="1"/>
      <c r="D2" s="1"/>
      <c r="E2" s="2" t="s">
        <v>3</v>
      </c>
      <c r="F2" s="206" t="s">
        <v>4</v>
      </c>
      <c r="G2" s="218"/>
      <c r="H2" s="218"/>
      <c r="I2" s="218"/>
    </row>
    <row r="3" spans="1:9" x14ac:dyDescent="0.35">
      <c r="A3" s="206" t="s">
        <v>5</v>
      </c>
      <c r="B3" s="206"/>
      <c r="C3" s="206"/>
      <c r="D3" s="206"/>
      <c r="E3" s="2" t="s">
        <v>6</v>
      </c>
      <c r="F3" s="206" t="s">
        <v>7</v>
      </c>
      <c r="G3" s="206"/>
      <c r="H3" s="206"/>
      <c r="I3" s="206"/>
    </row>
    <row r="4" spans="1:9" x14ac:dyDescent="0.35">
      <c r="A4" s="206" t="s">
        <v>8</v>
      </c>
      <c r="B4" s="206"/>
      <c r="C4" s="206"/>
      <c r="D4" s="206"/>
      <c r="E4" s="3" t="s">
        <v>9</v>
      </c>
      <c r="F4" s="206" t="s">
        <v>10</v>
      </c>
      <c r="G4" s="206"/>
      <c r="H4" s="206"/>
      <c r="I4" s="206"/>
    </row>
    <row r="5" spans="1:9" x14ac:dyDescent="0.35">
      <c r="A5" s="206" t="s">
        <v>11</v>
      </c>
      <c r="B5" s="206"/>
      <c r="C5" s="206"/>
      <c r="D5" s="206"/>
      <c r="E5" s="4" t="s">
        <v>12</v>
      </c>
      <c r="F5" s="206"/>
      <c r="G5" s="206"/>
      <c r="H5" s="206"/>
      <c r="I5" s="206"/>
    </row>
    <row r="6" spans="1:9" x14ac:dyDescent="0.35">
      <c r="A6" s="207"/>
      <c r="B6" s="207"/>
      <c r="C6" s="207"/>
      <c r="D6" s="207"/>
      <c r="E6" s="5"/>
      <c r="F6" s="208"/>
      <c r="G6" s="208"/>
      <c r="H6" s="208"/>
      <c r="I6" s="208"/>
    </row>
    <row r="7" spans="1:9" x14ac:dyDescent="0.35">
      <c r="A7" s="209"/>
      <c r="B7" s="212" t="s">
        <v>13</v>
      </c>
      <c r="C7" s="213"/>
      <c r="D7" s="214"/>
      <c r="E7" s="6"/>
      <c r="F7" s="212" t="s">
        <v>269</v>
      </c>
      <c r="G7" s="213"/>
      <c r="H7" s="214"/>
      <c r="I7" s="209"/>
    </row>
    <row r="8" spans="1:9" x14ac:dyDescent="0.35">
      <c r="A8" s="210"/>
      <c r="B8" s="215" t="s">
        <v>14</v>
      </c>
      <c r="C8" s="216"/>
      <c r="D8" s="7" t="s">
        <v>15</v>
      </c>
      <c r="E8" s="8" t="s">
        <v>16</v>
      </c>
      <c r="F8" s="7" t="s">
        <v>17</v>
      </c>
      <c r="G8" s="7" t="s">
        <v>18</v>
      </c>
      <c r="H8" s="7" t="s">
        <v>19</v>
      </c>
      <c r="I8" s="210"/>
    </row>
    <row r="9" spans="1:9" x14ac:dyDescent="0.35">
      <c r="A9" s="210"/>
      <c r="B9" s="7" t="s">
        <v>20</v>
      </c>
      <c r="C9" s="7" t="s">
        <v>21</v>
      </c>
      <c r="D9" s="9" t="s">
        <v>22</v>
      </c>
      <c r="E9" s="8" t="s">
        <v>6</v>
      </c>
      <c r="F9" s="9" t="s">
        <v>23</v>
      </c>
      <c r="G9" s="9" t="s">
        <v>24</v>
      </c>
      <c r="H9" s="9" t="s">
        <v>25</v>
      </c>
      <c r="I9" s="210"/>
    </row>
    <row r="10" spans="1:9" x14ac:dyDescent="0.35">
      <c r="A10" s="211"/>
      <c r="B10" s="10" t="s">
        <v>264</v>
      </c>
      <c r="C10" s="10" t="s">
        <v>268</v>
      </c>
      <c r="D10" s="10" t="s">
        <v>274</v>
      </c>
      <c r="E10" s="11"/>
      <c r="F10" s="12"/>
      <c r="G10" s="12"/>
      <c r="H10" s="12"/>
      <c r="I10" s="211"/>
    </row>
    <row r="11" spans="1:9" x14ac:dyDescent="0.35">
      <c r="A11" s="13"/>
      <c r="B11" s="14"/>
      <c r="C11" s="14"/>
      <c r="D11" s="14"/>
      <c r="E11" s="15" t="s">
        <v>26</v>
      </c>
      <c r="F11" s="16"/>
      <c r="G11" s="16"/>
      <c r="H11" s="16"/>
      <c r="I11" s="13"/>
    </row>
    <row r="12" spans="1:9" x14ac:dyDescent="0.35">
      <c r="A12" s="17">
        <v>1</v>
      </c>
      <c r="B12" s="18">
        <v>136651</v>
      </c>
      <c r="C12" s="18">
        <f>B41</f>
        <v>121651</v>
      </c>
      <c r="D12" s="18">
        <f>C41</f>
        <v>0</v>
      </c>
      <c r="E12" s="19" t="s">
        <v>27</v>
      </c>
      <c r="F12" s="18">
        <v>0</v>
      </c>
      <c r="G12" s="18">
        <v>0</v>
      </c>
      <c r="H12" s="18">
        <v>0</v>
      </c>
      <c r="I12" s="17">
        <v>1</v>
      </c>
    </row>
    <row r="13" spans="1:9" x14ac:dyDescent="0.35">
      <c r="A13" s="17">
        <v>2</v>
      </c>
      <c r="B13" s="18"/>
      <c r="C13" s="18"/>
      <c r="D13" s="18"/>
      <c r="E13" s="19" t="s">
        <v>28</v>
      </c>
      <c r="F13" s="18"/>
      <c r="G13" s="18"/>
      <c r="H13" s="18"/>
      <c r="I13" s="17">
        <v>2</v>
      </c>
    </row>
    <row r="14" spans="1:9" x14ac:dyDescent="0.35">
      <c r="A14" s="17">
        <v>3</v>
      </c>
      <c r="B14" s="18"/>
      <c r="C14" s="18"/>
      <c r="D14" s="18"/>
      <c r="E14" s="19" t="s">
        <v>29</v>
      </c>
      <c r="F14" s="18"/>
      <c r="G14" s="18"/>
      <c r="H14" s="18"/>
      <c r="I14" s="17">
        <v>3</v>
      </c>
    </row>
    <row r="15" spans="1:9" x14ac:dyDescent="0.35">
      <c r="A15" s="17">
        <v>4</v>
      </c>
      <c r="B15" s="18">
        <v>0</v>
      </c>
      <c r="C15" s="18">
        <v>0</v>
      </c>
      <c r="D15" s="18">
        <v>0</v>
      </c>
      <c r="E15" s="19" t="s">
        <v>30</v>
      </c>
      <c r="F15" s="18">
        <v>0</v>
      </c>
      <c r="G15" s="18">
        <v>0</v>
      </c>
      <c r="H15" s="18">
        <v>0</v>
      </c>
      <c r="I15" s="17">
        <v>4</v>
      </c>
    </row>
    <row r="16" spans="1:9" x14ac:dyDescent="0.35">
      <c r="A16" s="17">
        <v>5</v>
      </c>
      <c r="B16" s="18">
        <v>0</v>
      </c>
      <c r="C16" s="18"/>
      <c r="D16" s="18">
        <v>0</v>
      </c>
      <c r="E16" s="19" t="s">
        <v>31</v>
      </c>
      <c r="F16" s="190">
        <v>0</v>
      </c>
      <c r="G16" s="190">
        <v>0</v>
      </c>
      <c r="H16" s="18">
        <v>0</v>
      </c>
      <c r="I16" s="17">
        <v>23</v>
      </c>
    </row>
    <row r="17" spans="1:9" x14ac:dyDescent="0.35">
      <c r="A17" s="17">
        <v>6</v>
      </c>
      <c r="B17" s="18"/>
      <c r="C17" s="18"/>
      <c r="D17" s="18"/>
      <c r="E17" s="19" t="s">
        <v>260</v>
      </c>
      <c r="F17" s="18"/>
      <c r="G17" s="18"/>
      <c r="H17" s="18"/>
      <c r="I17" s="17">
        <v>6</v>
      </c>
    </row>
    <row r="18" spans="1:9" x14ac:dyDescent="0.35">
      <c r="A18" s="17">
        <v>7</v>
      </c>
      <c r="B18" s="18"/>
      <c r="C18" s="18"/>
      <c r="D18" s="18"/>
      <c r="E18" s="19">
        <v>7</v>
      </c>
      <c r="F18" s="18"/>
      <c r="G18" s="18"/>
      <c r="H18" s="18"/>
      <c r="I18" s="17">
        <v>7</v>
      </c>
    </row>
    <row r="19" spans="1:9" x14ac:dyDescent="0.35">
      <c r="A19" s="17">
        <v>8</v>
      </c>
      <c r="B19" s="18"/>
      <c r="C19" s="18"/>
      <c r="D19" s="18"/>
      <c r="E19" s="19">
        <v>8</v>
      </c>
      <c r="F19" s="18"/>
      <c r="G19" s="18"/>
      <c r="H19" s="18"/>
      <c r="I19" s="17">
        <v>8</v>
      </c>
    </row>
    <row r="20" spans="1:9" x14ac:dyDescent="0.35">
      <c r="A20" s="17">
        <v>9</v>
      </c>
      <c r="B20" s="18">
        <f>SUM(B12:B19)</f>
        <v>136651</v>
      </c>
      <c r="C20" s="18">
        <f>SUM(C12:C19)</f>
        <v>121651</v>
      </c>
      <c r="D20" s="18">
        <f>SUM(D12:D19)</f>
        <v>0</v>
      </c>
      <c r="E20" s="19" t="s">
        <v>32</v>
      </c>
      <c r="F20" s="18">
        <f>SUM(F12:F19)</f>
        <v>0</v>
      </c>
      <c r="G20" s="18">
        <f>SUM(G12:G19)</f>
        <v>0</v>
      </c>
      <c r="H20" s="18">
        <f t="shared" ref="H20" si="0">SUM(H12:H19)</f>
        <v>0</v>
      </c>
      <c r="I20" s="17">
        <v>9</v>
      </c>
    </row>
    <row r="21" spans="1:9" x14ac:dyDescent="0.35">
      <c r="A21" s="17">
        <v>10</v>
      </c>
      <c r="B21" s="16"/>
      <c r="C21" s="16"/>
      <c r="D21" s="18"/>
      <c r="E21" s="19" t="s">
        <v>33</v>
      </c>
      <c r="F21" s="18"/>
      <c r="G21" s="18"/>
      <c r="H21" s="18"/>
      <c r="I21" s="17">
        <v>10</v>
      </c>
    </row>
    <row r="22" spans="1:9" ht="15" thickBot="1" x14ac:dyDescent="0.4">
      <c r="A22" s="20">
        <v>11</v>
      </c>
      <c r="B22" s="21">
        <v>0</v>
      </c>
      <c r="C22" s="21">
        <v>0</v>
      </c>
      <c r="D22" s="22"/>
      <c r="E22" s="23" t="s">
        <v>34</v>
      </c>
      <c r="F22" s="22"/>
      <c r="G22" s="22"/>
      <c r="H22" s="22"/>
      <c r="I22" s="20">
        <v>11</v>
      </c>
    </row>
    <row r="23" spans="1:9" ht="15" thickBot="1" x14ac:dyDescent="0.4">
      <c r="A23" s="24">
        <v>12</v>
      </c>
      <c r="B23" s="25">
        <f>B20+B22</f>
        <v>136651</v>
      </c>
      <c r="C23" s="25">
        <f>C20+C22</f>
        <v>121651</v>
      </c>
      <c r="D23" s="25">
        <f>D20+D21</f>
        <v>0</v>
      </c>
      <c r="E23" s="26" t="s">
        <v>35</v>
      </c>
      <c r="F23" s="25">
        <f>SUM(F20:F22)</f>
        <v>0</v>
      </c>
      <c r="G23" s="25">
        <f>SUM(G20:G22)</f>
        <v>0</v>
      </c>
      <c r="H23" s="25">
        <f>SUM(H20:H22)</f>
        <v>0</v>
      </c>
      <c r="I23" s="27">
        <v>12</v>
      </c>
    </row>
    <row r="24" spans="1:9" x14ac:dyDescent="0.35">
      <c r="A24" s="11"/>
      <c r="B24" s="28"/>
      <c r="C24" s="28"/>
      <c r="D24" s="28"/>
      <c r="E24" s="29" t="s">
        <v>36</v>
      </c>
      <c r="F24" s="28"/>
      <c r="G24" s="28"/>
      <c r="H24" s="28"/>
      <c r="I24" s="11"/>
    </row>
    <row r="25" spans="1:9" x14ac:dyDescent="0.35">
      <c r="A25" s="17">
        <v>1</v>
      </c>
      <c r="B25" s="18"/>
      <c r="C25" s="18"/>
      <c r="D25" s="18">
        <v>0</v>
      </c>
      <c r="E25" s="19" t="s">
        <v>37</v>
      </c>
      <c r="F25" s="18"/>
      <c r="G25" s="18"/>
      <c r="H25" s="18"/>
      <c r="I25" s="17">
        <v>1</v>
      </c>
    </row>
    <row r="26" spans="1:9" x14ac:dyDescent="0.35">
      <c r="A26" s="17">
        <v>2</v>
      </c>
      <c r="B26" s="18"/>
      <c r="C26" s="18"/>
      <c r="D26" s="18">
        <v>0</v>
      </c>
      <c r="E26" s="19" t="s">
        <v>38</v>
      </c>
      <c r="F26" s="18"/>
      <c r="G26" s="18"/>
      <c r="H26" s="18"/>
      <c r="I26" s="17">
        <v>2</v>
      </c>
    </row>
    <row r="27" spans="1:9" x14ac:dyDescent="0.35">
      <c r="A27" s="17">
        <v>3</v>
      </c>
      <c r="B27" s="18"/>
      <c r="C27" s="18"/>
      <c r="D27" s="18">
        <v>0</v>
      </c>
      <c r="E27" s="19" t="s">
        <v>39</v>
      </c>
      <c r="F27" s="18"/>
      <c r="G27" s="18"/>
      <c r="H27" s="18"/>
      <c r="I27" s="17">
        <v>3</v>
      </c>
    </row>
    <row r="28" spans="1:9" x14ac:dyDescent="0.35">
      <c r="A28" s="17">
        <v>4</v>
      </c>
      <c r="B28" s="18"/>
      <c r="C28" s="18"/>
      <c r="D28" s="18">
        <v>0</v>
      </c>
      <c r="E28" s="19" t="s">
        <v>261</v>
      </c>
      <c r="F28" s="18"/>
      <c r="G28" s="18"/>
      <c r="H28" s="18"/>
      <c r="I28" s="17">
        <v>4</v>
      </c>
    </row>
    <row r="29" spans="1:9" x14ac:dyDescent="0.35">
      <c r="A29" s="17">
        <v>5</v>
      </c>
      <c r="B29" s="18">
        <v>15000</v>
      </c>
      <c r="C29" s="18">
        <v>121651</v>
      </c>
      <c r="D29" s="18">
        <v>0</v>
      </c>
      <c r="E29" s="19" t="s">
        <v>263</v>
      </c>
      <c r="F29" s="18"/>
      <c r="G29" s="18"/>
      <c r="H29" s="18"/>
      <c r="I29" s="17">
        <v>5</v>
      </c>
    </row>
    <row r="30" spans="1:9" x14ac:dyDescent="0.35">
      <c r="A30" s="17">
        <v>6</v>
      </c>
      <c r="B30" s="18"/>
      <c r="C30" s="18"/>
      <c r="D30" s="18">
        <v>0</v>
      </c>
      <c r="E30" s="19">
        <v>18</v>
      </c>
      <c r="F30" s="18"/>
      <c r="G30" s="18"/>
      <c r="H30" s="18"/>
      <c r="I30" s="17">
        <v>6</v>
      </c>
    </row>
    <row r="31" spans="1:9" x14ac:dyDescent="0.35">
      <c r="A31" s="17">
        <v>7</v>
      </c>
      <c r="B31" s="18">
        <f>SUM(B25:B30)</f>
        <v>15000</v>
      </c>
      <c r="C31" s="18">
        <f>SUM(C25:C30)</f>
        <v>121651</v>
      </c>
      <c r="D31" s="18">
        <f>SUM(D25:D30)</f>
        <v>0</v>
      </c>
      <c r="E31" s="19" t="s">
        <v>40</v>
      </c>
      <c r="F31" s="18">
        <f>F25+F26+F27+F28+F29+F30</f>
        <v>0</v>
      </c>
      <c r="G31" s="18">
        <f>G25+G26+G27+G28+G29+G30</f>
        <v>0</v>
      </c>
      <c r="H31" s="18">
        <f>H25+H26+H27+H28+H29+H30</f>
        <v>0</v>
      </c>
      <c r="I31" s="17">
        <v>7</v>
      </c>
    </row>
    <row r="32" spans="1:9" x14ac:dyDescent="0.35">
      <c r="A32" s="17">
        <v>8</v>
      </c>
      <c r="B32" s="18"/>
      <c r="C32" s="18"/>
      <c r="D32" s="18"/>
      <c r="E32" s="19">
        <v>20</v>
      </c>
      <c r="F32" s="18"/>
      <c r="G32" s="18"/>
      <c r="H32" s="18"/>
      <c r="I32" s="17">
        <v>8</v>
      </c>
    </row>
    <row r="33" spans="1:9" x14ac:dyDescent="0.35">
      <c r="A33" s="17"/>
      <c r="B33" s="18"/>
      <c r="C33" s="18"/>
      <c r="D33" s="18"/>
      <c r="E33" s="19" t="s">
        <v>41</v>
      </c>
      <c r="F33" s="18"/>
      <c r="G33" s="18"/>
      <c r="H33" s="18"/>
      <c r="I33" s="17"/>
    </row>
    <row r="34" spans="1:9" x14ac:dyDescent="0.35">
      <c r="A34" s="17">
        <v>11</v>
      </c>
      <c r="B34" s="18"/>
      <c r="C34" s="18"/>
      <c r="D34" s="18">
        <v>0</v>
      </c>
      <c r="E34" s="19" t="s">
        <v>42</v>
      </c>
      <c r="F34" s="18"/>
      <c r="G34" s="18"/>
      <c r="H34" s="18"/>
      <c r="I34" s="17">
        <v>11</v>
      </c>
    </row>
    <row r="35" spans="1:9" x14ac:dyDescent="0.35">
      <c r="A35" s="17">
        <v>12</v>
      </c>
      <c r="B35" s="18"/>
      <c r="C35" s="18">
        <v>0</v>
      </c>
      <c r="D35" s="18">
        <v>0</v>
      </c>
      <c r="E35" s="19" t="s">
        <v>262</v>
      </c>
      <c r="F35" s="18">
        <v>0</v>
      </c>
      <c r="G35" s="190">
        <v>0</v>
      </c>
      <c r="H35" s="18">
        <v>0</v>
      </c>
      <c r="I35" s="17">
        <v>12</v>
      </c>
    </row>
    <row r="36" spans="1:9" x14ac:dyDescent="0.35">
      <c r="A36" s="17">
        <v>13</v>
      </c>
      <c r="B36" s="18"/>
      <c r="C36" s="18"/>
      <c r="D36" s="18">
        <v>0</v>
      </c>
      <c r="E36" s="19" t="s">
        <v>43</v>
      </c>
      <c r="F36" s="18"/>
      <c r="G36" s="18"/>
      <c r="H36" s="18"/>
      <c r="I36" s="17">
        <v>13</v>
      </c>
    </row>
    <row r="37" spans="1:9" x14ac:dyDescent="0.35">
      <c r="A37" s="17"/>
      <c r="B37" s="18">
        <v>0</v>
      </c>
      <c r="C37" s="18"/>
      <c r="D37" s="18">
        <v>0</v>
      </c>
      <c r="E37" s="19" t="s">
        <v>44</v>
      </c>
      <c r="F37" s="18"/>
      <c r="G37" s="18"/>
      <c r="H37" s="18"/>
      <c r="I37" s="17"/>
    </row>
    <row r="38" spans="1:9" x14ac:dyDescent="0.35">
      <c r="A38" s="17">
        <v>14</v>
      </c>
      <c r="B38" s="18">
        <f>B23-B31-B35</f>
        <v>121651</v>
      </c>
      <c r="C38" s="18">
        <f t="shared" ref="C38:D38" si="1">C23-C31-C35</f>
        <v>0</v>
      </c>
      <c r="D38" s="18">
        <f t="shared" si="1"/>
        <v>0</v>
      </c>
      <c r="E38" s="19" t="s">
        <v>45</v>
      </c>
      <c r="F38" s="18">
        <f>F33+F34+F35+F36+F37</f>
        <v>0</v>
      </c>
      <c r="G38" s="18">
        <f>G33+G34+G35+G36+G37</f>
        <v>0</v>
      </c>
      <c r="H38" s="18">
        <f>H33+H34+H35+H36+H37</f>
        <v>0</v>
      </c>
      <c r="I38" s="17">
        <v>14</v>
      </c>
    </row>
    <row r="39" spans="1:9" x14ac:dyDescent="0.35">
      <c r="A39" s="17">
        <v>15</v>
      </c>
      <c r="B39" s="18">
        <v>187067</v>
      </c>
      <c r="C39" s="18">
        <v>187067</v>
      </c>
      <c r="D39" s="18">
        <v>0</v>
      </c>
      <c r="E39" s="19" t="s">
        <v>46</v>
      </c>
      <c r="F39" s="16"/>
      <c r="G39" s="16"/>
      <c r="H39" s="16"/>
      <c r="I39" s="17">
        <v>15</v>
      </c>
    </row>
    <row r="40" spans="1:9" ht="15" thickBot="1" x14ac:dyDescent="0.4">
      <c r="A40" s="20">
        <v>16</v>
      </c>
      <c r="B40" s="21">
        <v>112467</v>
      </c>
      <c r="C40" s="21">
        <v>112467</v>
      </c>
      <c r="D40" s="21">
        <f>D23-D38</f>
        <v>0</v>
      </c>
      <c r="E40" s="23" t="s">
        <v>47</v>
      </c>
      <c r="F40" s="21">
        <f>F23-F38</f>
        <v>0</v>
      </c>
      <c r="G40" s="21">
        <v>0</v>
      </c>
      <c r="H40" s="21">
        <f>H23-H38</f>
        <v>0</v>
      </c>
      <c r="I40" s="20">
        <v>16</v>
      </c>
    </row>
    <row r="41" spans="1:9" ht="15" thickBot="1" x14ac:dyDescent="0.4">
      <c r="A41" s="24">
        <v>17</v>
      </c>
      <c r="B41" s="25">
        <f>B23-B31-B35</f>
        <v>121651</v>
      </c>
      <c r="C41" s="25">
        <f>C23-C31</f>
        <v>0</v>
      </c>
      <c r="D41" s="25">
        <v>0</v>
      </c>
      <c r="E41" s="26" t="s">
        <v>48</v>
      </c>
      <c r="F41" s="25">
        <f>F23-F31</f>
        <v>0</v>
      </c>
      <c r="G41" s="25">
        <f>G40</f>
        <v>0</v>
      </c>
      <c r="H41" s="25">
        <f>H40</f>
        <v>0</v>
      </c>
      <c r="I41" s="27">
        <v>17</v>
      </c>
    </row>
    <row r="42" spans="1:9" x14ac:dyDescent="0.35">
      <c r="D42" s="205" t="s">
        <v>49</v>
      </c>
      <c r="E42" s="205"/>
      <c r="F42" s="205"/>
      <c r="G42" s="30"/>
    </row>
  </sheetData>
  <mergeCells count="17">
    <mergeCell ref="A4:D4"/>
    <mergeCell ref="F4:I4"/>
    <mergeCell ref="A1:B1"/>
    <mergeCell ref="A2:B2"/>
    <mergeCell ref="F2:I2"/>
    <mergeCell ref="A3:D3"/>
    <mergeCell ref="F3:I3"/>
    <mergeCell ref="D42:F42"/>
    <mergeCell ref="A5:D5"/>
    <mergeCell ref="F5:I5"/>
    <mergeCell ref="A6:D6"/>
    <mergeCell ref="F6:I6"/>
    <mergeCell ref="A7:A10"/>
    <mergeCell ref="B7:D7"/>
    <mergeCell ref="F7:H7"/>
    <mergeCell ref="I7:I10"/>
    <mergeCell ref="B8:C8"/>
  </mergeCells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EB43-BCC2-4582-A7B3-160BA57895F0}">
  <sheetPr>
    <pageSetUpPr fitToPage="1"/>
  </sheetPr>
  <dimension ref="A1:R43"/>
  <sheetViews>
    <sheetView tabSelected="1" topLeftCell="A5" workbookViewId="0">
      <selection activeCell="G42" sqref="G42"/>
    </sheetView>
  </sheetViews>
  <sheetFormatPr defaultRowHeight="14.5" x14ac:dyDescent="0.35"/>
  <cols>
    <col min="1" max="1" width="2.7265625" bestFit="1" customWidth="1"/>
    <col min="2" max="2" width="17.26953125" bestFit="1" customWidth="1"/>
    <col min="3" max="4" width="8.1796875" bestFit="1" customWidth="1"/>
    <col min="5" max="5" width="2.7265625" bestFit="1" customWidth="1"/>
    <col min="6" max="6" width="39.54296875" bestFit="1" customWidth="1"/>
    <col min="7" max="7" width="22" customWidth="1"/>
    <col min="8" max="8" width="11.81640625" customWidth="1"/>
    <col min="9" max="9" width="11.26953125" customWidth="1"/>
    <col min="10" max="10" width="2.7265625" bestFit="1" customWidth="1"/>
    <col min="17" max="17" width="11.54296875" bestFit="1" customWidth="1"/>
    <col min="18" max="18" width="12.54296875" bestFit="1" customWidth="1"/>
  </cols>
  <sheetData>
    <row r="1" spans="1:10" ht="15.5" x14ac:dyDescent="0.35">
      <c r="A1" s="31"/>
      <c r="B1" s="241" t="s">
        <v>50</v>
      </c>
      <c r="C1" s="242"/>
      <c r="D1" s="32"/>
      <c r="E1" s="243"/>
      <c r="F1" s="243"/>
      <c r="G1" s="32"/>
      <c r="H1" s="32"/>
      <c r="I1" s="32"/>
      <c r="J1" s="31"/>
    </row>
    <row r="2" spans="1:10" ht="18.5" x14ac:dyDescent="0.45">
      <c r="A2" s="31"/>
      <c r="B2" s="241" t="s">
        <v>51</v>
      </c>
      <c r="C2" s="242"/>
      <c r="D2" s="32"/>
      <c r="E2" s="244" t="s">
        <v>52</v>
      </c>
      <c r="F2" s="244"/>
      <c r="G2" s="32"/>
      <c r="H2" s="243"/>
      <c r="I2" s="243"/>
      <c r="J2" s="31"/>
    </row>
    <row r="3" spans="1:10" ht="15.5" x14ac:dyDescent="0.35">
      <c r="A3" s="31"/>
      <c r="B3" s="241"/>
      <c r="C3" s="242"/>
      <c r="D3" s="32"/>
      <c r="E3" s="245" t="s">
        <v>53</v>
      </c>
      <c r="F3" s="245"/>
      <c r="G3" s="32"/>
      <c r="H3" s="243"/>
      <c r="I3" s="243"/>
      <c r="J3" s="31"/>
    </row>
    <row r="4" spans="1:10" ht="15.5" x14ac:dyDescent="0.35">
      <c r="A4" s="31"/>
      <c r="B4" s="241"/>
      <c r="C4" s="242"/>
      <c r="D4" s="32"/>
      <c r="E4" s="246" t="s">
        <v>54</v>
      </c>
      <c r="F4" s="246"/>
      <c r="G4" s="33" t="s">
        <v>55</v>
      </c>
      <c r="H4" s="33"/>
      <c r="I4" s="33"/>
      <c r="J4" s="31"/>
    </row>
    <row r="5" spans="1:10" ht="15.5" x14ac:dyDescent="0.35">
      <c r="A5" s="31"/>
      <c r="B5" s="242"/>
      <c r="C5" s="242"/>
      <c r="D5" s="32"/>
      <c r="E5" s="247"/>
      <c r="F5" s="247"/>
      <c r="G5" s="219" t="s">
        <v>56</v>
      </c>
      <c r="H5" s="219"/>
      <c r="I5" s="219"/>
      <c r="J5" s="31"/>
    </row>
    <row r="6" spans="1:10" ht="15.5" x14ac:dyDescent="0.35">
      <c r="A6" s="221"/>
      <c r="B6" s="228" t="s">
        <v>13</v>
      </c>
      <c r="C6" s="231"/>
      <c r="D6" s="231"/>
      <c r="E6" s="232" t="s">
        <v>57</v>
      </c>
      <c r="F6" s="233"/>
      <c r="G6" s="238" t="s">
        <v>273</v>
      </c>
      <c r="H6" s="239"/>
      <c r="I6" s="240"/>
      <c r="J6" s="221"/>
    </row>
    <row r="7" spans="1:10" ht="15.5" x14ac:dyDescent="0.35">
      <c r="A7" s="222"/>
      <c r="B7" s="224" t="s">
        <v>14</v>
      </c>
      <c r="C7" s="225"/>
      <c r="D7" s="226" t="s">
        <v>272</v>
      </c>
      <c r="E7" s="234"/>
      <c r="F7" s="235"/>
      <c r="G7" s="226" t="s">
        <v>58</v>
      </c>
      <c r="H7" s="226" t="s">
        <v>59</v>
      </c>
      <c r="I7" s="226" t="s">
        <v>60</v>
      </c>
      <c r="J7" s="222"/>
    </row>
    <row r="8" spans="1:10" x14ac:dyDescent="0.35">
      <c r="A8" s="222"/>
      <c r="B8" s="229" t="s">
        <v>270</v>
      </c>
      <c r="C8" s="226" t="s">
        <v>271</v>
      </c>
      <c r="D8" s="227"/>
      <c r="E8" s="234"/>
      <c r="F8" s="235"/>
      <c r="G8" s="227"/>
      <c r="H8" s="228"/>
      <c r="I8" s="227"/>
      <c r="J8" s="222"/>
    </row>
    <row r="9" spans="1:10" x14ac:dyDescent="0.35">
      <c r="A9" s="223"/>
      <c r="B9" s="230"/>
      <c r="C9" s="227"/>
      <c r="D9" s="227"/>
      <c r="E9" s="236"/>
      <c r="F9" s="237"/>
      <c r="G9" s="227"/>
      <c r="H9" s="228"/>
      <c r="I9" s="227"/>
      <c r="J9" s="223"/>
    </row>
    <row r="10" spans="1:10" x14ac:dyDescent="0.35">
      <c r="A10" s="34"/>
      <c r="B10" s="35"/>
      <c r="C10" s="35"/>
      <c r="D10" s="35"/>
      <c r="E10" s="34"/>
      <c r="F10" s="35"/>
      <c r="G10" s="35"/>
      <c r="H10" s="35"/>
      <c r="I10" s="35"/>
      <c r="J10" s="34"/>
    </row>
    <row r="11" spans="1:10" x14ac:dyDescent="0.35">
      <c r="A11" s="36">
        <v>1</v>
      </c>
      <c r="B11" s="37">
        <v>116067</v>
      </c>
      <c r="C11" s="191">
        <v>118000</v>
      </c>
      <c r="D11" s="191">
        <v>204000</v>
      </c>
      <c r="E11" s="36">
        <v>1</v>
      </c>
      <c r="F11" s="38" t="s">
        <v>61</v>
      </c>
      <c r="G11" s="191">
        <v>108436</v>
      </c>
      <c r="H11" s="191">
        <v>0</v>
      </c>
      <c r="I11" s="37">
        <v>0</v>
      </c>
      <c r="J11" s="36">
        <v>1</v>
      </c>
    </row>
    <row r="12" spans="1:10" x14ac:dyDescent="0.35">
      <c r="A12" s="36">
        <v>2</v>
      </c>
      <c r="B12" s="37"/>
      <c r="C12" s="37"/>
      <c r="D12" s="37"/>
      <c r="E12" s="36">
        <v>2</v>
      </c>
      <c r="F12" s="38" t="s">
        <v>62</v>
      </c>
      <c r="G12" s="37"/>
      <c r="H12" s="37"/>
      <c r="I12" s="37"/>
      <c r="J12" s="36">
        <v>2</v>
      </c>
    </row>
    <row r="13" spans="1:10" x14ac:dyDescent="0.35">
      <c r="A13" s="36">
        <v>3</v>
      </c>
      <c r="B13" s="37"/>
      <c r="C13" s="37">
        <v>0</v>
      </c>
      <c r="D13" s="37">
        <v>0</v>
      </c>
      <c r="E13" s="36">
        <v>3</v>
      </c>
      <c r="F13" s="192" t="s">
        <v>63</v>
      </c>
      <c r="G13" s="193">
        <v>0</v>
      </c>
      <c r="H13" s="194">
        <v>0</v>
      </c>
      <c r="I13" s="193">
        <v>0</v>
      </c>
      <c r="J13" s="36">
        <v>3</v>
      </c>
    </row>
    <row r="14" spans="1:10" x14ac:dyDescent="0.35">
      <c r="A14" s="36">
        <v>4</v>
      </c>
      <c r="B14" s="37">
        <v>8692</v>
      </c>
      <c r="C14" s="37">
        <v>2000</v>
      </c>
      <c r="D14" s="37">
        <v>2000</v>
      </c>
      <c r="E14" s="36">
        <v>4</v>
      </c>
      <c r="F14" s="38" t="s">
        <v>64</v>
      </c>
      <c r="G14" s="191">
        <v>2000</v>
      </c>
      <c r="H14" s="191">
        <v>0</v>
      </c>
      <c r="I14" s="37">
        <v>0</v>
      </c>
      <c r="J14" s="36">
        <v>4</v>
      </c>
    </row>
    <row r="15" spans="1:10" x14ac:dyDescent="0.35">
      <c r="A15" s="36">
        <v>5</v>
      </c>
      <c r="B15" s="37"/>
      <c r="C15" s="37">
        <v>121651</v>
      </c>
      <c r="D15" s="37">
        <v>0</v>
      </c>
      <c r="E15" s="36">
        <v>5</v>
      </c>
      <c r="F15" s="39" t="s">
        <v>65</v>
      </c>
      <c r="G15" s="37">
        <v>0</v>
      </c>
      <c r="H15" s="37"/>
      <c r="I15" s="37"/>
      <c r="J15" s="36">
        <v>5</v>
      </c>
    </row>
    <row r="16" spans="1:10" x14ac:dyDescent="0.35">
      <c r="A16" s="36">
        <v>6</v>
      </c>
      <c r="B16" s="37"/>
      <c r="C16" s="37"/>
      <c r="D16" s="37"/>
      <c r="E16" s="36">
        <v>6</v>
      </c>
      <c r="F16" s="40" t="s">
        <v>66</v>
      </c>
      <c r="G16" s="37"/>
      <c r="H16" s="37"/>
      <c r="I16" s="37"/>
      <c r="J16" s="36">
        <v>6</v>
      </c>
    </row>
    <row r="17" spans="1:18" x14ac:dyDescent="0.35">
      <c r="A17" s="36">
        <v>7</v>
      </c>
      <c r="B17" s="37">
        <v>19598</v>
      </c>
      <c r="C17" s="37">
        <v>4000</v>
      </c>
      <c r="D17" s="37">
        <v>4000</v>
      </c>
      <c r="E17" s="36">
        <v>7</v>
      </c>
      <c r="F17" s="41" t="s">
        <v>67</v>
      </c>
      <c r="G17" s="191">
        <v>4000</v>
      </c>
      <c r="H17" s="191">
        <v>0</v>
      </c>
      <c r="I17" s="37">
        <v>0</v>
      </c>
      <c r="J17" s="36">
        <v>7</v>
      </c>
    </row>
    <row r="18" spans="1:18" x14ac:dyDescent="0.35">
      <c r="A18" s="36">
        <v>8</v>
      </c>
      <c r="B18" s="37">
        <v>100080</v>
      </c>
      <c r="C18" s="37">
        <v>35000</v>
      </c>
      <c r="D18" s="37">
        <v>34630</v>
      </c>
      <c r="E18" s="36">
        <v>8</v>
      </c>
      <c r="F18" s="41" t="s">
        <v>68</v>
      </c>
      <c r="G18" s="37">
        <v>22348</v>
      </c>
      <c r="H18" s="37">
        <v>0</v>
      </c>
      <c r="I18" s="37">
        <v>0</v>
      </c>
      <c r="J18" s="36">
        <v>8</v>
      </c>
    </row>
    <row r="19" spans="1:18" x14ac:dyDescent="0.35">
      <c r="A19" s="36">
        <v>9</v>
      </c>
      <c r="B19" s="37"/>
      <c r="C19" s="37"/>
      <c r="D19" s="37"/>
      <c r="E19" s="36">
        <v>9</v>
      </c>
      <c r="F19" s="41" t="s">
        <v>69</v>
      </c>
      <c r="G19" s="37"/>
      <c r="H19" s="37"/>
      <c r="I19" s="37"/>
      <c r="J19" s="36">
        <v>9</v>
      </c>
    </row>
    <row r="20" spans="1:18" x14ac:dyDescent="0.35">
      <c r="A20" s="36">
        <v>10</v>
      </c>
      <c r="B20" s="37"/>
      <c r="C20" s="37"/>
      <c r="D20" s="37"/>
      <c r="E20" s="36">
        <v>10</v>
      </c>
      <c r="F20" s="41" t="s">
        <v>278</v>
      </c>
      <c r="G20" s="37">
        <v>315818</v>
      </c>
      <c r="H20" s="37"/>
      <c r="I20" s="37"/>
      <c r="J20" s="36">
        <v>10</v>
      </c>
    </row>
    <row r="21" spans="1:18" x14ac:dyDescent="0.35">
      <c r="A21" s="36">
        <v>11</v>
      </c>
      <c r="B21" s="37"/>
      <c r="C21" s="37"/>
      <c r="D21" s="37"/>
      <c r="E21" s="36">
        <v>11</v>
      </c>
      <c r="F21" s="41"/>
      <c r="G21" s="37"/>
      <c r="H21" s="37"/>
      <c r="I21" s="37"/>
      <c r="J21" s="36">
        <v>11</v>
      </c>
    </row>
    <row r="22" spans="1:18" x14ac:dyDescent="0.35">
      <c r="A22" s="36">
        <v>12</v>
      </c>
      <c r="B22" s="37"/>
      <c r="C22" s="37"/>
      <c r="D22" s="37"/>
      <c r="E22" s="36">
        <v>12</v>
      </c>
      <c r="F22" s="41"/>
      <c r="G22" s="37"/>
      <c r="H22" s="37"/>
      <c r="I22" s="37"/>
      <c r="J22" s="36">
        <v>12</v>
      </c>
    </row>
    <row r="23" spans="1:18" x14ac:dyDescent="0.35">
      <c r="A23" s="36">
        <v>13</v>
      </c>
      <c r="B23" s="37"/>
      <c r="C23" s="37"/>
      <c r="D23" s="37"/>
      <c r="E23" s="36">
        <v>13</v>
      </c>
      <c r="F23" s="41"/>
      <c r="G23" s="37"/>
      <c r="H23" s="37"/>
      <c r="I23" s="37"/>
      <c r="J23" s="36">
        <v>13</v>
      </c>
    </row>
    <row r="24" spans="1:18" x14ac:dyDescent="0.35">
      <c r="A24" s="36">
        <v>14</v>
      </c>
      <c r="B24" s="37"/>
      <c r="C24" s="37"/>
      <c r="D24" s="37"/>
      <c r="E24" s="36">
        <v>14</v>
      </c>
      <c r="F24" s="41"/>
      <c r="G24" s="37"/>
      <c r="H24" s="37"/>
      <c r="I24" s="37"/>
      <c r="J24" s="36">
        <v>14</v>
      </c>
    </row>
    <row r="25" spans="1:18" x14ac:dyDescent="0.35">
      <c r="A25" s="36">
        <v>15</v>
      </c>
      <c r="B25" s="37"/>
      <c r="C25" s="37"/>
      <c r="D25" s="37"/>
      <c r="E25" s="36">
        <v>15</v>
      </c>
      <c r="F25" s="41"/>
      <c r="G25" s="37"/>
      <c r="H25" s="37"/>
      <c r="I25" s="37"/>
      <c r="J25" s="36">
        <v>15</v>
      </c>
      <c r="P25" s="195"/>
      <c r="Q25" s="196"/>
      <c r="R25" s="196"/>
    </row>
    <row r="26" spans="1:18" x14ac:dyDescent="0.35">
      <c r="A26" s="36">
        <v>16</v>
      </c>
      <c r="B26" s="37"/>
      <c r="C26" s="37"/>
      <c r="D26" s="37"/>
      <c r="E26" s="36">
        <v>16</v>
      </c>
      <c r="F26" s="41"/>
      <c r="G26" s="37"/>
      <c r="H26" s="37"/>
      <c r="I26" s="37"/>
      <c r="J26" s="36">
        <v>16</v>
      </c>
      <c r="P26" s="195"/>
      <c r="Q26" s="196"/>
      <c r="R26" s="196"/>
    </row>
    <row r="27" spans="1:18" x14ac:dyDescent="0.35">
      <c r="A27" s="36">
        <v>17</v>
      </c>
      <c r="B27" s="37"/>
      <c r="C27" s="37"/>
      <c r="D27" s="37"/>
      <c r="E27" s="36">
        <v>17</v>
      </c>
      <c r="F27" s="41"/>
      <c r="G27" s="37"/>
      <c r="H27" s="37"/>
      <c r="I27" s="37"/>
      <c r="J27" s="36">
        <v>17</v>
      </c>
    </row>
    <row r="28" spans="1:18" x14ac:dyDescent="0.35">
      <c r="A28" s="36">
        <v>18</v>
      </c>
      <c r="B28" s="37"/>
      <c r="C28" s="37"/>
      <c r="D28" s="37"/>
      <c r="E28" s="36">
        <v>18</v>
      </c>
      <c r="F28" s="41"/>
      <c r="G28" s="37"/>
      <c r="H28" s="37"/>
      <c r="I28" s="37"/>
      <c r="J28" s="36">
        <v>18</v>
      </c>
    </row>
    <row r="29" spans="1:18" x14ac:dyDescent="0.35">
      <c r="A29" s="36">
        <v>19</v>
      </c>
      <c r="B29" s="37"/>
      <c r="C29" s="37"/>
      <c r="D29" s="37"/>
      <c r="E29" s="36">
        <v>19</v>
      </c>
      <c r="F29" s="41"/>
      <c r="G29" s="37"/>
      <c r="H29" s="37"/>
      <c r="I29" s="37"/>
      <c r="J29" s="36">
        <v>19</v>
      </c>
    </row>
    <row r="30" spans="1:18" x14ac:dyDescent="0.35">
      <c r="A30" s="36">
        <v>20</v>
      </c>
      <c r="B30" s="37"/>
      <c r="C30" s="37"/>
      <c r="D30" s="37"/>
      <c r="E30" s="36">
        <v>20</v>
      </c>
      <c r="F30" s="41"/>
      <c r="G30" s="37"/>
      <c r="H30" s="37"/>
      <c r="I30" s="37"/>
      <c r="J30" s="36">
        <v>20</v>
      </c>
    </row>
    <row r="31" spans="1:18" x14ac:dyDescent="0.35">
      <c r="A31" s="36">
        <v>21</v>
      </c>
      <c r="B31" s="37"/>
      <c r="C31" s="37"/>
      <c r="D31" s="37"/>
      <c r="E31" s="36">
        <v>21</v>
      </c>
      <c r="F31" s="41"/>
      <c r="G31" s="37"/>
      <c r="H31" s="37"/>
      <c r="I31" s="37"/>
      <c r="J31" s="36">
        <v>21</v>
      </c>
    </row>
    <row r="32" spans="1:18" x14ac:dyDescent="0.35">
      <c r="A32" s="36">
        <v>22</v>
      </c>
      <c r="B32" s="37"/>
      <c r="C32" s="37"/>
      <c r="D32" s="37"/>
      <c r="E32" s="36">
        <v>22</v>
      </c>
      <c r="F32" s="41"/>
      <c r="G32" s="37"/>
      <c r="H32" s="37"/>
      <c r="I32" s="37"/>
      <c r="J32" s="36">
        <v>22</v>
      </c>
    </row>
    <row r="33" spans="1:10" x14ac:dyDescent="0.35">
      <c r="A33" s="36">
        <v>23</v>
      </c>
      <c r="B33" s="37"/>
      <c r="C33" s="37"/>
      <c r="D33" s="37"/>
      <c r="E33" s="36">
        <v>23</v>
      </c>
      <c r="F33" s="41"/>
      <c r="G33" s="37"/>
      <c r="H33" s="37"/>
      <c r="I33" s="37"/>
      <c r="J33" s="36">
        <v>23</v>
      </c>
    </row>
    <row r="34" spans="1:10" x14ac:dyDescent="0.35">
      <c r="A34" s="36">
        <v>24</v>
      </c>
      <c r="B34" s="37"/>
      <c r="C34" s="37"/>
      <c r="D34" s="37"/>
      <c r="E34" s="36">
        <v>24</v>
      </c>
      <c r="F34" s="41"/>
      <c r="G34" s="37"/>
      <c r="H34" s="37"/>
      <c r="I34" s="37"/>
      <c r="J34" s="36">
        <v>24</v>
      </c>
    </row>
    <row r="35" spans="1:10" x14ac:dyDescent="0.35">
      <c r="A35" s="36">
        <v>25</v>
      </c>
      <c r="B35" s="37"/>
      <c r="C35" s="37"/>
      <c r="D35" s="37"/>
      <c r="E35" s="36">
        <v>25</v>
      </c>
      <c r="F35" s="41"/>
      <c r="G35" s="37"/>
      <c r="H35" s="37"/>
      <c r="I35" s="37"/>
      <c r="J35" s="36">
        <v>25</v>
      </c>
    </row>
    <row r="36" spans="1:10" x14ac:dyDescent="0.35">
      <c r="A36" s="36">
        <v>26</v>
      </c>
      <c r="B36" s="37"/>
      <c r="C36" s="37"/>
      <c r="D36" s="37"/>
      <c r="E36" s="36">
        <v>26</v>
      </c>
      <c r="F36" s="41"/>
      <c r="G36" s="37"/>
      <c r="H36" s="37"/>
      <c r="I36" s="37"/>
      <c r="J36" s="36">
        <v>26</v>
      </c>
    </row>
    <row r="37" spans="1:10" x14ac:dyDescent="0.35">
      <c r="A37" s="36">
        <v>27</v>
      </c>
      <c r="B37" s="37"/>
      <c r="C37" s="37"/>
      <c r="D37" s="37"/>
      <c r="E37" s="36">
        <v>27</v>
      </c>
      <c r="F37" s="41"/>
      <c r="G37" s="37"/>
      <c r="H37" s="37"/>
      <c r="I37" s="37"/>
      <c r="J37" s="36">
        <v>27</v>
      </c>
    </row>
    <row r="38" spans="1:10" x14ac:dyDescent="0.35">
      <c r="A38" s="36">
        <v>28</v>
      </c>
      <c r="B38" s="37" t="s">
        <v>1</v>
      </c>
      <c r="C38" s="37"/>
      <c r="D38" s="37" t="s">
        <v>1</v>
      </c>
      <c r="E38" s="36">
        <v>28</v>
      </c>
      <c r="F38" s="41"/>
      <c r="G38" s="37"/>
      <c r="H38" s="37"/>
      <c r="I38" s="37"/>
      <c r="J38" s="36">
        <v>28</v>
      </c>
    </row>
    <row r="39" spans="1:10" x14ac:dyDescent="0.35">
      <c r="A39" s="36">
        <v>29</v>
      </c>
      <c r="B39" s="37">
        <f t="shared" ref="B39:I39" si="0">SUM(B11:B38)</f>
        <v>244437</v>
      </c>
      <c r="C39" s="37">
        <f t="shared" si="0"/>
        <v>280651</v>
      </c>
      <c r="D39" s="37">
        <f t="shared" si="0"/>
        <v>244630</v>
      </c>
      <c r="E39" s="36">
        <v>29</v>
      </c>
      <c r="F39" s="38" t="s">
        <v>70</v>
      </c>
      <c r="G39" s="191">
        <f>G11+G12+G13+G14+G15+G17+G18+G19+G20</f>
        <v>452602</v>
      </c>
      <c r="H39" s="37">
        <f t="shared" si="0"/>
        <v>0</v>
      </c>
      <c r="I39" s="37">
        <f t="shared" si="0"/>
        <v>0</v>
      </c>
      <c r="J39" s="36">
        <v>29</v>
      </c>
    </row>
    <row r="40" spans="1:10" x14ac:dyDescent="0.35">
      <c r="A40" s="36">
        <v>30</v>
      </c>
      <c r="B40" s="42"/>
      <c r="C40" s="42"/>
      <c r="D40" s="37">
        <v>599400</v>
      </c>
      <c r="E40" s="36">
        <v>30</v>
      </c>
      <c r="F40" s="38" t="s">
        <v>71</v>
      </c>
      <c r="G40" s="191">
        <v>624000</v>
      </c>
      <c r="H40" s="191">
        <v>0</v>
      </c>
      <c r="I40" s="37">
        <v>0</v>
      </c>
      <c r="J40" s="36">
        <v>30</v>
      </c>
    </row>
    <row r="41" spans="1:10" ht="15" thickBot="1" x14ac:dyDescent="0.4">
      <c r="A41" s="43">
        <v>31</v>
      </c>
      <c r="B41" s="44">
        <v>589202</v>
      </c>
      <c r="C41" s="44">
        <v>549000</v>
      </c>
      <c r="D41" s="45"/>
      <c r="E41" s="43">
        <v>31</v>
      </c>
      <c r="F41" s="46" t="s">
        <v>72</v>
      </c>
      <c r="G41" s="45"/>
      <c r="H41" s="45"/>
      <c r="I41" s="45"/>
      <c r="J41" s="43">
        <v>31</v>
      </c>
    </row>
    <row r="42" spans="1:10" ht="15" thickBot="1" x14ac:dyDescent="0.4">
      <c r="A42" s="47">
        <v>32</v>
      </c>
      <c r="B42" s="48">
        <f>B39+B41</f>
        <v>833639</v>
      </c>
      <c r="C42" s="48">
        <f>C39+C41</f>
        <v>829651</v>
      </c>
      <c r="D42" s="48">
        <f t="shared" ref="D42:I42" si="1">D39+D40</f>
        <v>844030</v>
      </c>
      <c r="E42" s="49">
        <v>32</v>
      </c>
      <c r="F42" s="50" t="s">
        <v>73</v>
      </c>
      <c r="G42" s="48">
        <f t="shared" si="1"/>
        <v>1076602</v>
      </c>
      <c r="H42" s="48">
        <f t="shared" si="1"/>
        <v>0</v>
      </c>
      <c r="I42" s="48">
        <f t="shared" si="1"/>
        <v>0</v>
      </c>
      <c r="J42" s="51">
        <v>32</v>
      </c>
    </row>
    <row r="43" spans="1:10" x14ac:dyDescent="0.35">
      <c r="A43" s="31"/>
      <c r="B43" s="52" t="s">
        <v>74</v>
      </c>
      <c r="C43" s="52"/>
      <c r="D43" s="220" t="s">
        <v>49</v>
      </c>
      <c r="E43" s="220"/>
      <c r="F43" s="220"/>
      <c r="G43" s="220"/>
      <c r="H43" s="32"/>
      <c r="I43" s="32"/>
      <c r="J43" s="31"/>
    </row>
  </sheetData>
  <mergeCells count="26">
    <mergeCell ref="A6:A9"/>
    <mergeCell ref="B6:D6"/>
    <mergeCell ref="E6:F9"/>
    <mergeCell ref="G6:I6"/>
    <mergeCell ref="B1:C1"/>
    <mergeCell ref="E1:F1"/>
    <mergeCell ref="B2:C2"/>
    <mergeCell ref="E2:F2"/>
    <mergeCell ref="H2:I2"/>
    <mergeCell ref="B3:C3"/>
    <mergeCell ref="E3:F3"/>
    <mergeCell ref="H3:I3"/>
    <mergeCell ref="B4:C4"/>
    <mergeCell ref="E4:F4"/>
    <mergeCell ref="B5:C5"/>
    <mergeCell ref="E5:F5"/>
    <mergeCell ref="G5:I5"/>
    <mergeCell ref="D43:G43"/>
    <mergeCell ref="J6:J9"/>
    <mergeCell ref="B7:C7"/>
    <mergeCell ref="D7:D9"/>
    <mergeCell ref="G7:G9"/>
    <mergeCell ref="H7:H9"/>
    <mergeCell ref="I7:I9"/>
    <mergeCell ref="B8:B9"/>
    <mergeCell ref="C8:C9"/>
  </mergeCells>
  <pageMargins left="0.7" right="0.7" top="0.75" bottom="0.75" header="0.3" footer="0.3"/>
  <pageSetup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46FC-1733-47CD-B004-FB41CB23811E}">
  <sheetPr>
    <pageSetUpPr fitToPage="1"/>
  </sheetPr>
  <dimension ref="A1:I48"/>
  <sheetViews>
    <sheetView topLeftCell="A19" workbookViewId="0">
      <selection activeCell="F45" sqref="F45"/>
    </sheetView>
  </sheetViews>
  <sheetFormatPr defaultRowHeight="14.5" x14ac:dyDescent="0.35"/>
  <cols>
    <col min="1" max="1" width="2.7265625" bestFit="1" customWidth="1"/>
    <col min="2" max="2" width="13.7265625" bestFit="1" customWidth="1"/>
    <col min="3" max="3" width="11.26953125" bestFit="1" customWidth="1"/>
    <col min="4" max="4" width="12.1796875" bestFit="1" customWidth="1"/>
    <col min="5" max="5" width="35.54296875" bestFit="1" customWidth="1"/>
    <col min="6" max="6" width="11.1796875" bestFit="1" customWidth="1"/>
    <col min="7" max="7" width="13.453125" bestFit="1" customWidth="1"/>
    <col min="8" max="8" width="12.1796875" bestFit="1" customWidth="1"/>
    <col min="9" max="9" width="2.7265625" bestFit="1" customWidth="1"/>
  </cols>
  <sheetData>
    <row r="1" spans="1:9" ht="15.5" x14ac:dyDescent="0.35">
      <c r="A1" s="53"/>
      <c r="B1" s="53"/>
      <c r="C1" s="53"/>
      <c r="D1" s="266" t="s">
        <v>75</v>
      </c>
      <c r="E1" s="266"/>
      <c r="F1" s="266"/>
      <c r="G1" s="54"/>
      <c r="H1" s="54"/>
      <c r="I1" s="54"/>
    </row>
    <row r="2" spans="1:9" ht="15.5" x14ac:dyDescent="0.35">
      <c r="A2" s="53"/>
      <c r="B2" s="55" t="s">
        <v>50</v>
      </c>
      <c r="C2" s="53"/>
      <c r="D2" s="267" t="s">
        <v>76</v>
      </c>
      <c r="E2" s="267"/>
      <c r="F2" s="267"/>
      <c r="G2" s="54"/>
      <c r="H2" s="54"/>
      <c r="I2" s="54"/>
    </row>
    <row r="3" spans="1:9" ht="15.5" x14ac:dyDescent="0.35">
      <c r="A3" s="53"/>
      <c r="B3" s="55" t="s">
        <v>77</v>
      </c>
      <c r="C3" s="53"/>
      <c r="D3" s="268" t="s">
        <v>9</v>
      </c>
      <c r="E3" s="268"/>
      <c r="F3" s="268"/>
      <c r="H3" s="54"/>
      <c r="I3" s="54"/>
    </row>
    <row r="4" spans="1:9" ht="15.5" x14ac:dyDescent="0.35">
      <c r="A4" s="56"/>
      <c r="B4" s="56"/>
      <c r="C4" s="56"/>
      <c r="D4" s="57"/>
      <c r="E4" s="57" t="s">
        <v>78</v>
      </c>
      <c r="F4" s="58"/>
      <c r="G4" s="269" t="s">
        <v>1</v>
      </c>
      <c r="H4" s="269"/>
      <c r="I4" s="269"/>
    </row>
    <row r="5" spans="1:9" ht="15.5" x14ac:dyDescent="0.35">
      <c r="A5" s="270"/>
      <c r="B5" s="273" t="s">
        <v>13</v>
      </c>
      <c r="C5" s="274"/>
      <c r="D5" s="275"/>
      <c r="E5" s="276" t="s">
        <v>79</v>
      </c>
      <c r="F5" s="279" t="s">
        <v>275</v>
      </c>
      <c r="G5" s="280"/>
      <c r="H5" s="281"/>
      <c r="I5" s="284"/>
    </row>
    <row r="6" spans="1:9" ht="15.5" x14ac:dyDescent="0.35">
      <c r="A6" s="271"/>
      <c r="B6" s="287" t="s">
        <v>14</v>
      </c>
      <c r="C6" s="288"/>
      <c r="D6" s="59" t="s">
        <v>15</v>
      </c>
      <c r="E6" s="277"/>
      <c r="F6" s="282"/>
      <c r="G6" s="278"/>
      <c r="H6" s="283"/>
      <c r="I6" s="285"/>
    </row>
    <row r="7" spans="1:9" x14ac:dyDescent="0.35">
      <c r="A7" s="271"/>
      <c r="B7" s="59" t="s">
        <v>20</v>
      </c>
      <c r="C7" s="59" t="s">
        <v>21</v>
      </c>
      <c r="D7" s="60" t="s">
        <v>22</v>
      </c>
      <c r="E7" s="277"/>
      <c r="F7" s="59" t="s">
        <v>17</v>
      </c>
      <c r="G7" s="59" t="s">
        <v>18</v>
      </c>
      <c r="H7" s="59" t="s">
        <v>19</v>
      </c>
      <c r="I7" s="285"/>
    </row>
    <row r="8" spans="1:9" x14ac:dyDescent="0.35">
      <c r="A8" s="272"/>
      <c r="B8" s="61" t="s">
        <v>264</v>
      </c>
      <c r="C8" s="61" t="s">
        <v>268</v>
      </c>
      <c r="D8" s="61" t="s">
        <v>274</v>
      </c>
      <c r="E8" s="278"/>
      <c r="F8" s="61" t="s">
        <v>23</v>
      </c>
      <c r="G8" s="61" t="s">
        <v>24</v>
      </c>
      <c r="H8" s="61" t="s">
        <v>25</v>
      </c>
      <c r="I8" s="286"/>
    </row>
    <row r="9" spans="1:9" x14ac:dyDescent="0.35">
      <c r="A9" s="62"/>
      <c r="B9" s="262"/>
      <c r="C9" s="262"/>
      <c r="D9" s="262"/>
      <c r="E9" s="63" t="s">
        <v>80</v>
      </c>
      <c r="F9" s="262"/>
      <c r="G9" s="262"/>
      <c r="H9" s="262"/>
      <c r="I9" s="64"/>
    </row>
    <row r="10" spans="1:9" x14ac:dyDescent="0.35">
      <c r="A10" s="65">
        <v>1</v>
      </c>
      <c r="B10" s="66"/>
      <c r="C10" s="66"/>
      <c r="D10" s="66"/>
      <c r="E10" s="67">
        <v>1</v>
      </c>
      <c r="F10" s="66"/>
      <c r="G10" s="66"/>
      <c r="H10" s="66"/>
      <c r="I10" s="65">
        <v>1</v>
      </c>
    </row>
    <row r="11" spans="1:9" x14ac:dyDescent="0.35">
      <c r="A11" s="65">
        <v>2</v>
      </c>
      <c r="B11" s="66"/>
      <c r="C11" s="66"/>
      <c r="D11" s="66"/>
      <c r="E11" s="67">
        <v>2</v>
      </c>
      <c r="F11" s="66"/>
      <c r="G11" s="66"/>
      <c r="H11" s="66"/>
      <c r="I11" s="65">
        <v>2</v>
      </c>
    </row>
    <row r="12" spans="1:9" x14ac:dyDescent="0.35">
      <c r="A12" s="68">
        <v>3</v>
      </c>
      <c r="B12" s="69">
        <f>'LB-31 Admin'!B18</f>
        <v>337320</v>
      </c>
      <c r="C12" s="69">
        <f>'LB-31 Admin'!C18</f>
        <v>389670</v>
      </c>
      <c r="D12" s="69">
        <f>'LB-31 Admin'!D18</f>
        <v>438890</v>
      </c>
      <c r="E12" s="70" t="s">
        <v>81</v>
      </c>
      <c r="F12" s="201">
        <f>'LB-31 Admin'!H18</f>
        <v>447378</v>
      </c>
      <c r="G12" s="201">
        <f>'LB-31 Admin'!I18</f>
        <v>0</v>
      </c>
      <c r="H12" s="201">
        <f>'LB-31 Admin'!J18</f>
        <v>0</v>
      </c>
      <c r="I12" s="68">
        <v>3</v>
      </c>
    </row>
    <row r="13" spans="1:9" ht="15" thickBot="1" x14ac:dyDescent="0.4">
      <c r="A13" s="68">
        <v>4</v>
      </c>
      <c r="B13" s="71">
        <v>4.33</v>
      </c>
      <c r="C13" s="71">
        <v>4.33</v>
      </c>
      <c r="D13" s="71">
        <v>4.33</v>
      </c>
      <c r="E13" s="72" t="s">
        <v>82</v>
      </c>
      <c r="F13" s="201">
        <v>4.33</v>
      </c>
      <c r="G13" s="201">
        <v>4.33</v>
      </c>
      <c r="H13" s="201">
        <v>4.33</v>
      </c>
      <c r="I13" s="68">
        <v>4</v>
      </c>
    </row>
    <row r="14" spans="1:9" x14ac:dyDescent="0.35">
      <c r="A14" s="73" t="s">
        <v>1</v>
      </c>
      <c r="B14" s="249"/>
      <c r="C14" s="249"/>
      <c r="D14" s="250"/>
      <c r="E14" s="74" t="s">
        <v>83</v>
      </c>
      <c r="F14" s="251"/>
      <c r="G14" s="252"/>
      <c r="H14" s="252"/>
      <c r="I14" s="75"/>
    </row>
    <row r="15" spans="1:9" x14ac:dyDescent="0.35">
      <c r="A15" s="65">
        <v>5</v>
      </c>
      <c r="B15" s="66">
        <f>'LB-31 Admin'!B35</f>
        <v>57264</v>
      </c>
      <c r="C15" s="66">
        <f>'LB-31 Admin'!C35</f>
        <v>57650</v>
      </c>
      <c r="D15" s="66">
        <f>'LB-31 Admin'!D35</f>
        <v>68500</v>
      </c>
      <c r="E15" s="67" t="s">
        <v>84</v>
      </c>
      <c r="F15" s="66">
        <f>'LB-31 Admin'!H35</f>
        <v>70100</v>
      </c>
      <c r="G15" s="66">
        <f>'LB-31 Admin'!I35</f>
        <v>0</v>
      </c>
      <c r="H15" s="66">
        <f>'LB-31 Admin'!J35</f>
        <v>0</v>
      </c>
      <c r="I15" s="65">
        <v>5</v>
      </c>
    </row>
    <row r="16" spans="1:9" x14ac:dyDescent="0.35">
      <c r="A16" s="65">
        <v>6</v>
      </c>
      <c r="B16" s="66">
        <f>'LB-31 FF&amp;R'!B26</f>
        <v>135875</v>
      </c>
      <c r="C16" s="66">
        <f>'LB-31 FF&amp;R'!C26</f>
        <v>198642</v>
      </c>
      <c r="D16" s="66">
        <f>'LB-31 FF&amp;R'!D26</f>
        <v>149709</v>
      </c>
      <c r="E16" s="67" t="s">
        <v>85</v>
      </c>
      <c r="F16" s="66">
        <f>'LB-31 FF&amp;R'!H26</f>
        <v>151159</v>
      </c>
      <c r="G16" s="66">
        <f>'LB-31 FF&amp;R'!I26</f>
        <v>0</v>
      </c>
      <c r="H16" s="66">
        <f>'LB-31 FF&amp;R'!J26</f>
        <v>0</v>
      </c>
      <c r="I16" s="65">
        <v>6</v>
      </c>
    </row>
    <row r="17" spans="1:9" ht="15" thickBot="1" x14ac:dyDescent="0.4">
      <c r="A17" s="76">
        <v>7</v>
      </c>
      <c r="B17" s="77">
        <f>B15+B16</f>
        <v>193139</v>
      </c>
      <c r="C17" s="77">
        <v>199092</v>
      </c>
      <c r="D17" s="77">
        <f>D15+D16</f>
        <v>218209</v>
      </c>
      <c r="E17" s="70" t="s">
        <v>86</v>
      </c>
      <c r="F17" s="77">
        <f>F15+F16</f>
        <v>221259</v>
      </c>
      <c r="G17" s="77">
        <f>G15+G16</f>
        <v>0</v>
      </c>
      <c r="H17" s="77">
        <f>H15+H16</f>
        <v>0</v>
      </c>
      <c r="I17" s="76">
        <v>7</v>
      </c>
    </row>
    <row r="18" spans="1:9" x14ac:dyDescent="0.35">
      <c r="A18" s="78"/>
      <c r="B18" s="263"/>
      <c r="C18" s="264"/>
      <c r="D18" s="265"/>
      <c r="E18" s="79" t="s">
        <v>87</v>
      </c>
      <c r="F18" s="263"/>
      <c r="G18" s="264"/>
      <c r="H18" s="265"/>
      <c r="I18" s="78"/>
    </row>
    <row r="19" spans="1:9" x14ac:dyDescent="0.35">
      <c r="A19" s="80">
        <v>8</v>
      </c>
      <c r="B19" s="81">
        <f>'LB-31 Admin'!B39</f>
        <v>0</v>
      </c>
      <c r="C19" s="81">
        <f>'LB-31 Admin'!C39</f>
        <v>0</v>
      </c>
      <c r="D19" s="81">
        <f>'LB-31 Admin'!D39</f>
        <v>0</v>
      </c>
      <c r="E19" s="67" t="s">
        <v>88</v>
      </c>
      <c r="F19" s="81">
        <f>'LB-31 Admin'!H39</f>
        <v>0</v>
      </c>
      <c r="G19" s="81">
        <f>'LB-31 Admin'!I39</f>
        <v>0</v>
      </c>
      <c r="H19" s="81">
        <f>'LB-31 Admin'!J39</f>
        <v>0</v>
      </c>
      <c r="I19" s="80">
        <v>8</v>
      </c>
    </row>
    <row r="20" spans="1:9" x14ac:dyDescent="0.35">
      <c r="A20" s="65">
        <v>9</v>
      </c>
      <c r="B20" s="66">
        <f>'LB-31 FF&amp;R'!B37</f>
        <v>31500</v>
      </c>
      <c r="C20" s="66">
        <f>'LB-31 FF&amp;R'!C37</f>
        <v>10000</v>
      </c>
      <c r="D20" s="66">
        <f>'LB-31 FF&amp;R'!D37</f>
        <v>0</v>
      </c>
      <c r="E20" s="67" t="s">
        <v>89</v>
      </c>
      <c r="F20" s="66">
        <f>'LB-31 FF&amp;R'!H37</f>
        <v>10000</v>
      </c>
      <c r="G20" s="66">
        <f>'LB-31 FF&amp;R'!I37</f>
        <v>0</v>
      </c>
      <c r="H20" s="66">
        <f>'LB-31 FF&amp;R'!J37</f>
        <v>0</v>
      </c>
      <c r="I20" s="65">
        <v>9</v>
      </c>
    </row>
    <row r="21" spans="1:9" ht="15" thickBot="1" x14ac:dyDescent="0.4">
      <c r="A21" s="68">
        <v>10</v>
      </c>
      <c r="B21" s="82">
        <f t="shared" ref="B21:H21" si="0">B19+B20</f>
        <v>31500</v>
      </c>
      <c r="C21" s="82">
        <v>14308</v>
      </c>
      <c r="D21" s="82">
        <f t="shared" si="0"/>
        <v>0</v>
      </c>
      <c r="E21" s="83" t="s">
        <v>90</v>
      </c>
      <c r="F21" s="202">
        <f t="shared" si="0"/>
        <v>10000</v>
      </c>
      <c r="G21" s="202">
        <f t="shared" si="0"/>
        <v>0</v>
      </c>
      <c r="H21" s="202">
        <f t="shared" si="0"/>
        <v>0</v>
      </c>
      <c r="I21" s="68">
        <v>10</v>
      </c>
    </row>
    <row r="22" spans="1:9" x14ac:dyDescent="0.35">
      <c r="A22" s="62"/>
      <c r="B22" s="248"/>
      <c r="C22" s="249"/>
      <c r="D22" s="250"/>
      <c r="E22" s="74" t="s">
        <v>91</v>
      </c>
      <c r="F22" s="251"/>
      <c r="G22" s="252"/>
      <c r="H22" s="253"/>
      <c r="I22" s="62"/>
    </row>
    <row r="23" spans="1:9" x14ac:dyDescent="0.35">
      <c r="A23" s="65">
        <v>11</v>
      </c>
      <c r="B23" s="66">
        <f>'LB-31 FF&amp;R'!B40+'LB-31 FF&amp;R'!B41</f>
        <v>15570</v>
      </c>
      <c r="C23" s="66">
        <f>'LB-31 FF&amp;R'!C40+'LB-31 FF&amp;R'!C41</f>
        <v>15571</v>
      </c>
      <c r="D23" s="66">
        <f>'LB-31 FF&amp;R'!D40+'LB-31 FF&amp;R'!D41</f>
        <v>0</v>
      </c>
      <c r="E23" s="67" t="s">
        <v>92</v>
      </c>
      <c r="F23" s="66">
        <f>'LB-31 FF&amp;R'!H40+'LB-31 FF&amp;R'!H41</f>
        <v>0</v>
      </c>
      <c r="G23" s="66">
        <f>'LB-31 FF&amp;R'!I40+'LB-31 FF&amp;R'!I41</f>
        <v>0</v>
      </c>
      <c r="H23" s="66">
        <f>'LB-31 FF&amp;R'!J40+'LB-31 FF&amp;R'!J41</f>
        <v>0</v>
      </c>
      <c r="I23" s="65">
        <v>11</v>
      </c>
    </row>
    <row r="24" spans="1:9" x14ac:dyDescent="0.35">
      <c r="A24" s="65">
        <v>12</v>
      </c>
      <c r="B24" s="66">
        <f>'LB-31 FF&amp;R'!B42+'LB-31 FF&amp;R'!B43</f>
        <v>0</v>
      </c>
      <c r="C24" s="66">
        <f>'LB-31 FF&amp;R'!C42+'LB-31 FF&amp;R'!C43</f>
        <v>0</v>
      </c>
      <c r="D24" s="66">
        <f>'LB-31 FF&amp;R'!D42+'LB-31 FF&amp;R'!D43</f>
        <v>15823</v>
      </c>
      <c r="E24" s="67" t="s">
        <v>267</v>
      </c>
      <c r="F24" s="66">
        <f>'LB-31 FF&amp;R'!H42+'LB-31 FF&amp;R'!H43</f>
        <v>15823</v>
      </c>
      <c r="G24" s="66">
        <f>'LB-31 FF&amp;R'!I42+'LB-31 FF&amp;R'!I43</f>
        <v>0</v>
      </c>
      <c r="H24" s="66">
        <f>'LB-31 FF&amp;R'!J42+'LB-31 FF&amp;R'!J43</f>
        <v>0</v>
      </c>
      <c r="I24" s="65">
        <v>12</v>
      </c>
    </row>
    <row r="25" spans="1:9" x14ac:dyDescent="0.35">
      <c r="A25" s="65">
        <v>13</v>
      </c>
      <c r="B25" s="188">
        <f>'LB-31 FF&amp;R'!B44+'LB-31 FF&amp;R'!B45</f>
        <v>49681</v>
      </c>
      <c r="C25" s="188">
        <f>'LB-31 FF&amp;R'!C44+'LB-31 FF&amp;R'!C45</f>
        <v>49682</v>
      </c>
      <c r="D25" s="188">
        <f>'LB-31 FF&amp;R'!D44+'LB-31 FF&amp;R'!D45</f>
        <v>49681</v>
      </c>
      <c r="E25" s="189" t="s">
        <v>254</v>
      </c>
      <c r="F25" s="66">
        <f>'LB-31 FF&amp;R'!H44+'LB-31 FF&amp;R'!H45</f>
        <v>49682</v>
      </c>
      <c r="G25" s="66">
        <f>'LB-31 FF&amp;R'!I44+'LB-31 FF&amp;R'!I45</f>
        <v>0</v>
      </c>
      <c r="H25" s="66">
        <f>'LB-31 FF&amp;R'!J44+'LB-31 FF&amp;R'!J45</f>
        <v>0</v>
      </c>
      <c r="I25" s="65"/>
    </row>
    <row r="26" spans="1:9" x14ac:dyDescent="0.35">
      <c r="A26" s="65"/>
      <c r="B26" s="188"/>
      <c r="C26" s="188"/>
      <c r="D26" s="188"/>
      <c r="E26" s="189" t="s">
        <v>279</v>
      </c>
      <c r="F26" s="66">
        <f>'LB-31 FF&amp;R'!H46+'LB-31 FF&amp;R'!H47</f>
        <v>12952.03</v>
      </c>
      <c r="G26" s="66"/>
      <c r="H26" s="66"/>
      <c r="I26" s="65"/>
    </row>
    <row r="27" spans="1:9" ht="15" thickBot="1" x14ac:dyDescent="0.4">
      <c r="A27" s="68">
        <v>14</v>
      </c>
      <c r="B27" s="82">
        <f>B23+B24+B25</f>
        <v>65251</v>
      </c>
      <c r="C27" s="82">
        <f t="shared" ref="C27:D27" si="1">C23+C24+C25</f>
        <v>65253</v>
      </c>
      <c r="D27" s="82">
        <f t="shared" si="1"/>
        <v>65504</v>
      </c>
      <c r="E27" s="83" t="s">
        <v>280</v>
      </c>
      <c r="F27" s="202">
        <f>F23+F24+F25+F26</f>
        <v>78457.03</v>
      </c>
      <c r="G27" s="202">
        <f>G23+G24+G25</f>
        <v>0</v>
      </c>
      <c r="H27" s="202">
        <f>H23+H24+H25</f>
        <v>0</v>
      </c>
      <c r="I27" s="68">
        <v>13</v>
      </c>
    </row>
    <row r="28" spans="1:9" x14ac:dyDescent="0.35">
      <c r="A28" s="84"/>
      <c r="B28" s="256"/>
      <c r="C28" s="257"/>
      <c r="D28" s="258"/>
      <c r="E28" s="79" t="s">
        <v>93</v>
      </c>
      <c r="F28" s="259"/>
      <c r="G28" s="260"/>
      <c r="H28" s="261"/>
      <c r="I28" s="84"/>
    </row>
    <row r="29" spans="1:9" x14ac:dyDescent="0.35">
      <c r="A29" s="80">
        <v>15</v>
      </c>
      <c r="B29" s="81">
        <v>0</v>
      </c>
      <c r="C29" s="81">
        <v>0</v>
      </c>
      <c r="D29" s="81">
        <v>0</v>
      </c>
      <c r="E29" s="67">
        <v>17</v>
      </c>
      <c r="F29" s="81">
        <v>0</v>
      </c>
      <c r="G29" s="81">
        <v>0</v>
      </c>
      <c r="H29" s="81">
        <v>0</v>
      </c>
      <c r="I29" s="80">
        <v>14</v>
      </c>
    </row>
    <row r="30" spans="1:9" x14ac:dyDescent="0.35">
      <c r="A30" s="65">
        <v>16</v>
      </c>
      <c r="B30" s="66">
        <v>0</v>
      </c>
      <c r="C30" s="66">
        <v>0</v>
      </c>
      <c r="D30" s="66">
        <v>0</v>
      </c>
      <c r="E30" s="67">
        <v>18</v>
      </c>
      <c r="F30" s="66">
        <v>0</v>
      </c>
      <c r="G30" s="66">
        <v>0</v>
      </c>
      <c r="H30" s="66">
        <v>0</v>
      </c>
      <c r="I30" s="65">
        <v>15</v>
      </c>
    </row>
    <row r="31" spans="1:9" ht="15" thickBot="1" x14ac:dyDescent="0.4">
      <c r="A31" s="68">
        <v>17</v>
      </c>
      <c r="B31" s="82">
        <v>0</v>
      </c>
      <c r="C31" s="82">
        <f t="shared" ref="C31:H31" si="2">C29+C30</f>
        <v>0</v>
      </c>
      <c r="D31" s="82">
        <f t="shared" si="2"/>
        <v>0</v>
      </c>
      <c r="E31" s="83" t="s">
        <v>255</v>
      </c>
      <c r="F31" s="202">
        <f t="shared" si="2"/>
        <v>0</v>
      </c>
      <c r="G31" s="202">
        <f>G29+F32</f>
        <v>0</v>
      </c>
      <c r="H31" s="202">
        <f t="shared" si="2"/>
        <v>0</v>
      </c>
      <c r="I31" s="68">
        <v>16</v>
      </c>
    </row>
    <row r="32" spans="1:9" x14ac:dyDescent="0.35">
      <c r="A32" s="62"/>
      <c r="B32" s="248" t="s">
        <v>1</v>
      </c>
      <c r="C32" s="249"/>
      <c r="D32" s="250"/>
      <c r="E32" s="74" t="s">
        <v>94</v>
      </c>
      <c r="F32" s="251"/>
      <c r="G32" s="252"/>
      <c r="H32" s="253"/>
      <c r="I32" s="62"/>
    </row>
    <row r="33" spans="1:9" x14ac:dyDescent="0.35">
      <c r="A33" s="65">
        <v>18</v>
      </c>
      <c r="B33" s="85">
        <f>'LB-31 FF&amp;R'!B28</f>
        <v>25000</v>
      </c>
      <c r="C33" s="85">
        <f>'LB-31 FF&amp;R'!C28</f>
        <v>0</v>
      </c>
      <c r="D33" s="85">
        <f>'LB-31 FF&amp;R'!D28</f>
        <v>0</v>
      </c>
      <c r="E33" s="86" t="s">
        <v>281</v>
      </c>
      <c r="F33" s="85">
        <f>'LB-31 FF&amp;R'!H28</f>
        <v>0</v>
      </c>
      <c r="G33" s="85">
        <f>'LB-31 FF&amp;R'!I28</f>
        <v>0</v>
      </c>
      <c r="H33" s="85">
        <f>'LB-31 FF&amp;R'!J28</f>
        <v>0</v>
      </c>
      <c r="I33" s="65">
        <v>17</v>
      </c>
    </row>
    <row r="34" spans="1:9" x14ac:dyDescent="0.35">
      <c r="A34" s="65">
        <v>19</v>
      </c>
      <c r="B34" s="85"/>
      <c r="C34" s="85"/>
      <c r="D34" s="85"/>
      <c r="E34" s="86">
        <v>20</v>
      </c>
      <c r="F34" s="85"/>
      <c r="G34" s="85"/>
      <c r="H34" s="85"/>
      <c r="I34" s="65">
        <v>18</v>
      </c>
    </row>
    <row r="35" spans="1:9" x14ac:dyDescent="0.35">
      <c r="A35" s="65">
        <v>20</v>
      </c>
      <c r="B35" s="65"/>
      <c r="C35" s="87"/>
      <c r="D35" s="87"/>
      <c r="E35" s="67">
        <v>21</v>
      </c>
      <c r="F35" s="203"/>
      <c r="G35" s="203"/>
      <c r="H35" s="203"/>
      <c r="I35" s="65">
        <v>19</v>
      </c>
    </row>
    <row r="36" spans="1:9" x14ac:dyDescent="0.35">
      <c r="A36" s="88">
        <v>21</v>
      </c>
      <c r="B36" s="89"/>
      <c r="C36" s="89"/>
      <c r="D36" s="89"/>
      <c r="E36" s="90">
        <v>22</v>
      </c>
      <c r="F36" s="89"/>
      <c r="G36" s="89"/>
      <c r="H36" s="89"/>
      <c r="I36" s="88">
        <v>20</v>
      </c>
    </row>
    <row r="37" spans="1:9" x14ac:dyDescent="0.35">
      <c r="A37" s="80">
        <v>22</v>
      </c>
      <c r="B37" s="81"/>
      <c r="C37" s="81"/>
      <c r="D37" s="81"/>
      <c r="E37" s="67">
        <v>23</v>
      </c>
      <c r="F37" s="81"/>
      <c r="G37" s="81"/>
      <c r="H37" s="81"/>
      <c r="I37" s="80">
        <v>21</v>
      </c>
    </row>
    <row r="38" spans="1:9" ht="15" thickBot="1" x14ac:dyDescent="0.4">
      <c r="A38" s="65">
        <v>23</v>
      </c>
      <c r="B38" s="82">
        <f t="shared" ref="B38:H38" si="3">B33+B34+B35+B36+B37</f>
        <v>25000</v>
      </c>
      <c r="C38" s="82">
        <f t="shared" si="3"/>
        <v>0</v>
      </c>
      <c r="D38" s="82">
        <f t="shared" si="3"/>
        <v>0</v>
      </c>
      <c r="E38" s="83" t="s">
        <v>282</v>
      </c>
      <c r="F38" s="202">
        <f t="shared" si="3"/>
        <v>0</v>
      </c>
      <c r="G38" s="202">
        <f t="shared" si="3"/>
        <v>0</v>
      </c>
      <c r="H38" s="202">
        <f t="shared" si="3"/>
        <v>0</v>
      </c>
      <c r="I38" s="65">
        <v>22</v>
      </c>
    </row>
    <row r="39" spans="1:9" x14ac:dyDescent="0.35">
      <c r="A39" s="62"/>
      <c r="B39" s="248"/>
      <c r="C39" s="249"/>
      <c r="D39" s="250"/>
      <c r="E39" s="74" t="s">
        <v>95</v>
      </c>
      <c r="F39" s="251"/>
      <c r="G39" s="252"/>
      <c r="H39" s="253"/>
      <c r="I39" s="62"/>
    </row>
    <row r="40" spans="1:9" ht="15" thickBot="1" x14ac:dyDescent="0.4">
      <c r="A40" s="80">
        <v>24</v>
      </c>
      <c r="B40" s="91"/>
      <c r="C40" s="92"/>
      <c r="D40" s="93">
        <v>121427</v>
      </c>
      <c r="E40" s="94" t="s">
        <v>283</v>
      </c>
      <c r="F40" s="93">
        <f>'LB-31 FF&amp;R'!H38</f>
        <v>68378</v>
      </c>
      <c r="G40" s="93">
        <f>'LB-31 FF&amp;R'!I38</f>
        <v>0</v>
      </c>
      <c r="H40" s="93">
        <f>'LB-31 FF&amp;R'!J38</f>
        <v>0</v>
      </c>
      <c r="I40" s="65">
        <v>23</v>
      </c>
    </row>
    <row r="41" spans="1:9" x14ac:dyDescent="0.35">
      <c r="A41" s="65">
        <v>25</v>
      </c>
      <c r="B41" s="95">
        <f>B12+B17+B21+B27+B38</f>
        <v>652210</v>
      </c>
      <c r="C41" s="95">
        <f>C17+C21+C27+C31+C38+C12</f>
        <v>668323</v>
      </c>
      <c r="D41" s="95">
        <f>D17+D21+D27+D31+D38+D12</f>
        <v>722603</v>
      </c>
      <c r="E41" s="96" t="s">
        <v>284</v>
      </c>
      <c r="F41" s="95">
        <f>F12+F17+F21+F27+F31</f>
        <v>757094.03</v>
      </c>
      <c r="G41" s="95">
        <f>G12+G17+G21+G27+G31</f>
        <v>0</v>
      </c>
      <c r="H41" s="95">
        <f>H12+H17+H21+H27+H31</f>
        <v>0</v>
      </c>
      <c r="I41" s="65">
        <v>24</v>
      </c>
    </row>
    <row r="42" spans="1:9" x14ac:dyDescent="0.35">
      <c r="A42" s="65">
        <v>26</v>
      </c>
      <c r="B42" s="81"/>
      <c r="C42" s="81"/>
      <c r="D42" s="81"/>
      <c r="E42" s="97" t="s">
        <v>285</v>
      </c>
      <c r="F42" s="81"/>
      <c r="G42" s="81"/>
      <c r="H42" s="81"/>
      <c r="I42" s="65">
        <v>25</v>
      </c>
    </row>
    <row r="43" spans="1:9" x14ac:dyDescent="0.35">
      <c r="A43" s="65">
        <v>27</v>
      </c>
      <c r="B43" s="81"/>
      <c r="C43" s="81"/>
      <c r="D43" s="81"/>
      <c r="E43" s="97" t="s">
        <v>286</v>
      </c>
      <c r="F43" s="81"/>
      <c r="G43" s="81"/>
      <c r="H43" s="81"/>
      <c r="I43" s="65">
        <v>26</v>
      </c>
    </row>
    <row r="44" spans="1:9" x14ac:dyDescent="0.35">
      <c r="A44" s="65">
        <v>28</v>
      </c>
      <c r="B44" s="66">
        <v>0</v>
      </c>
      <c r="C44" s="66">
        <v>0</v>
      </c>
      <c r="D44" s="98"/>
      <c r="E44" s="65" t="s">
        <v>287</v>
      </c>
      <c r="F44" s="98"/>
      <c r="G44" s="98"/>
      <c r="H44" s="98"/>
      <c r="I44" s="65">
        <v>27</v>
      </c>
    </row>
    <row r="45" spans="1:9" ht="15" thickBot="1" x14ac:dyDescent="0.4">
      <c r="A45" s="99">
        <v>29</v>
      </c>
      <c r="B45" s="98"/>
      <c r="C45" s="98"/>
      <c r="D45" s="81">
        <v>0</v>
      </c>
      <c r="E45" s="97" t="s">
        <v>288</v>
      </c>
      <c r="F45" s="81">
        <f>'LB-31 FF&amp;R'!H50</f>
        <v>251130</v>
      </c>
      <c r="G45" s="81"/>
      <c r="H45" s="81"/>
      <c r="I45" s="99">
        <v>28</v>
      </c>
    </row>
    <row r="46" spans="1:9" ht="15" thickBot="1" x14ac:dyDescent="0.4">
      <c r="A46" s="100">
        <v>30</v>
      </c>
      <c r="B46" s="101">
        <f>B41+B42+B43</f>
        <v>652210</v>
      </c>
      <c r="C46" s="101">
        <f>C41+C42+C43</f>
        <v>668323</v>
      </c>
      <c r="D46" s="101">
        <f>D41+D42+D43+D44+D45+D40+D38</f>
        <v>844030</v>
      </c>
      <c r="E46" s="102" t="s">
        <v>289</v>
      </c>
      <c r="F46" s="101">
        <f>F41+F42+F45+F43+F38+F40</f>
        <v>1076602.03</v>
      </c>
      <c r="G46" s="101">
        <f>G41+G42+G45+G43+G38+G40</f>
        <v>0</v>
      </c>
      <c r="H46" s="101">
        <f>H41+H42+H45+H43+H38+H40</f>
        <v>0</v>
      </c>
      <c r="I46" s="100">
        <v>29</v>
      </c>
    </row>
    <row r="47" spans="1:9" ht="15.5" x14ac:dyDescent="0.35">
      <c r="A47" s="53"/>
      <c r="B47" s="54"/>
      <c r="C47" s="53"/>
      <c r="D47" s="103"/>
      <c r="E47" s="54"/>
      <c r="F47" s="54"/>
      <c r="G47" s="54"/>
      <c r="H47" s="54"/>
      <c r="I47" s="54"/>
    </row>
    <row r="48" spans="1:9" x14ac:dyDescent="0.35">
      <c r="A48" s="254" t="s">
        <v>96</v>
      </c>
      <c r="B48" s="255"/>
      <c r="C48" s="255"/>
      <c r="D48" s="103"/>
      <c r="E48" s="54"/>
      <c r="F48" s="54"/>
      <c r="G48" s="54"/>
      <c r="H48" s="54"/>
      <c r="I48" s="54"/>
    </row>
  </sheetData>
  <mergeCells count="25">
    <mergeCell ref="D1:F1"/>
    <mergeCell ref="D2:F2"/>
    <mergeCell ref="D3:F3"/>
    <mergeCell ref="G4:I4"/>
    <mergeCell ref="A5:A8"/>
    <mergeCell ref="B5:D5"/>
    <mergeCell ref="E5:E8"/>
    <mergeCell ref="F5:H6"/>
    <mergeCell ref="I5:I8"/>
    <mergeCell ref="B6:C6"/>
    <mergeCell ref="B9:D9"/>
    <mergeCell ref="F9:H9"/>
    <mergeCell ref="B14:D14"/>
    <mergeCell ref="F14:H14"/>
    <mergeCell ref="B18:D18"/>
    <mergeCell ref="F18:H18"/>
    <mergeCell ref="B39:D39"/>
    <mergeCell ref="F39:H39"/>
    <mergeCell ref="A48:C48"/>
    <mergeCell ref="B22:D22"/>
    <mergeCell ref="F22:H22"/>
    <mergeCell ref="B28:D28"/>
    <mergeCell ref="F28:H28"/>
    <mergeCell ref="B32:D32"/>
    <mergeCell ref="F32:H32"/>
  </mergeCells>
  <pageMargins left="0.7" right="0.7" top="0.75" bottom="0.75" header="0.3" footer="0.3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24E2-9E4C-4619-B8E4-FDA970A1433C}">
  <sheetPr>
    <pageSetUpPr fitToPage="1"/>
  </sheetPr>
  <dimension ref="A1:T46"/>
  <sheetViews>
    <sheetView topLeftCell="B1" zoomScaleNormal="100" workbookViewId="0">
      <selection activeCell="P25" sqref="P25"/>
    </sheetView>
  </sheetViews>
  <sheetFormatPr defaultRowHeight="14.5" x14ac:dyDescent="0.35"/>
  <cols>
    <col min="1" max="1" width="3" bestFit="1" customWidth="1"/>
    <col min="2" max="2" width="19.26953125" bestFit="1" customWidth="1"/>
    <col min="3" max="3" width="10" bestFit="1" customWidth="1"/>
    <col min="4" max="4" width="10.7265625" bestFit="1" customWidth="1"/>
    <col min="5" max="5" width="27.81640625" bestFit="1" customWidth="1"/>
    <col min="8" max="8" width="11" bestFit="1" customWidth="1"/>
    <col min="9" max="9" width="10.7265625" bestFit="1" customWidth="1"/>
    <col min="10" max="10" width="13.7265625" bestFit="1" customWidth="1"/>
    <col min="11" max="11" width="3" bestFit="1" customWidth="1"/>
  </cols>
  <sheetData>
    <row r="1" spans="1:20" ht="15.5" x14ac:dyDescent="0.35">
      <c r="B1" s="208"/>
      <c r="C1" s="208"/>
      <c r="D1" s="208"/>
      <c r="E1" s="320" t="s">
        <v>97</v>
      </c>
      <c r="F1" s="321"/>
      <c r="G1" s="321"/>
      <c r="H1" s="208"/>
      <c r="I1" s="208"/>
      <c r="J1" s="208"/>
      <c r="K1" s="208"/>
    </row>
    <row r="2" spans="1:20" x14ac:dyDescent="0.35">
      <c r="B2" s="319" t="s">
        <v>50</v>
      </c>
      <c r="C2" s="218"/>
      <c r="D2" s="218"/>
      <c r="E2" s="208"/>
      <c r="F2" s="208"/>
      <c r="G2" s="208"/>
      <c r="H2" s="208"/>
      <c r="I2" s="208"/>
      <c r="J2" s="208"/>
      <c r="K2" s="208"/>
    </row>
    <row r="3" spans="1:20" x14ac:dyDescent="0.35">
      <c r="B3" s="319" t="s">
        <v>98</v>
      </c>
      <c r="C3" s="218"/>
      <c r="D3" s="218"/>
      <c r="E3" s="208" t="s">
        <v>9</v>
      </c>
      <c r="F3" s="208"/>
      <c r="G3" s="208"/>
      <c r="H3" s="208"/>
      <c r="I3" s="208"/>
      <c r="J3" s="208"/>
      <c r="K3" s="208"/>
    </row>
    <row r="4" spans="1:20" x14ac:dyDescent="0.35">
      <c r="B4" s="208"/>
      <c r="C4" s="208"/>
      <c r="D4" s="208"/>
      <c r="E4" s="208" t="s">
        <v>78</v>
      </c>
      <c r="F4" s="208"/>
      <c r="G4" s="208"/>
      <c r="H4" s="208"/>
      <c r="I4" s="208"/>
      <c r="J4" s="208"/>
      <c r="K4" s="208"/>
    </row>
    <row r="5" spans="1:20" x14ac:dyDescent="0.35">
      <c r="A5" s="209"/>
      <c r="B5" s="213" t="s">
        <v>13</v>
      </c>
      <c r="C5" s="213"/>
      <c r="D5" s="214"/>
      <c r="E5" s="306" t="s">
        <v>99</v>
      </c>
      <c r="F5" s="307"/>
      <c r="G5" s="308"/>
      <c r="H5" s="315" t="s">
        <v>273</v>
      </c>
      <c r="I5" s="316"/>
      <c r="J5" s="316"/>
      <c r="K5" s="209"/>
    </row>
    <row r="6" spans="1:20" x14ac:dyDescent="0.35">
      <c r="A6" s="210"/>
      <c r="B6" s="208" t="s">
        <v>14</v>
      </c>
      <c r="C6" s="208"/>
      <c r="D6" s="104" t="s">
        <v>15</v>
      </c>
      <c r="E6" s="309"/>
      <c r="F6" s="310"/>
      <c r="G6" s="311"/>
      <c r="H6" s="317"/>
      <c r="I6" s="318"/>
      <c r="J6" s="318"/>
      <c r="K6" s="210"/>
      <c r="T6" s="195"/>
    </row>
    <row r="7" spans="1:20" x14ac:dyDescent="0.35">
      <c r="A7" s="210"/>
      <c r="B7" s="105" t="s">
        <v>20</v>
      </c>
      <c r="C7" s="106" t="s">
        <v>21</v>
      </c>
      <c r="D7" s="107" t="s">
        <v>22</v>
      </c>
      <c r="E7" s="309"/>
      <c r="F7" s="310"/>
      <c r="G7" s="311"/>
      <c r="H7" s="108" t="s">
        <v>100</v>
      </c>
      <c r="I7" s="108" t="s">
        <v>101</v>
      </c>
      <c r="J7" s="109" t="s">
        <v>102</v>
      </c>
      <c r="K7" s="210"/>
      <c r="T7" s="195"/>
    </row>
    <row r="8" spans="1:20" x14ac:dyDescent="0.35">
      <c r="A8" s="211"/>
      <c r="B8" s="110" t="s">
        <v>264</v>
      </c>
      <c r="C8" s="111" t="s">
        <v>268</v>
      </c>
      <c r="D8" s="112" t="s">
        <v>274</v>
      </c>
      <c r="E8" s="312"/>
      <c r="F8" s="313"/>
      <c r="G8" s="314"/>
      <c r="H8" s="113" t="s">
        <v>23</v>
      </c>
      <c r="I8" s="113" t="s">
        <v>24</v>
      </c>
      <c r="J8" s="114" t="s">
        <v>25</v>
      </c>
      <c r="K8" s="211"/>
      <c r="T8" s="195"/>
    </row>
    <row r="9" spans="1:20" x14ac:dyDescent="0.35">
      <c r="A9" s="18">
        <v>1</v>
      </c>
      <c r="B9" s="18">
        <v>20000</v>
      </c>
      <c r="C9" s="18">
        <v>21700</v>
      </c>
      <c r="D9" s="18">
        <v>27542</v>
      </c>
      <c r="E9" s="302" t="s">
        <v>103</v>
      </c>
      <c r="F9" s="302"/>
      <c r="G9" s="302"/>
      <c r="H9" s="197">
        <v>31235</v>
      </c>
      <c r="I9" s="190">
        <v>0</v>
      </c>
      <c r="J9" s="190">
        <v>0</v>
      </c>
      <c r="K9" s="18">
        <v>1</v>
      </c>
      <c r="T9" s="195"/>
    </row>
    <row r="10" spans="1:20" x14ac:dyDescent="0.35">
      <c r="A10" s="18">
        <v>2</v>
      </c>
      <c r="B10" s="18">
        <v>35000</v>
      </c>
      <c r="C10" s="18">
        <v>34000</v>
      </c>
      <c r="D10" s="18">
        <v>71000</v>
      </c>
      <c r="E10" s="303" t="s">
        <v>104</v>
      </c>
      <c r="F10" s="304"/>
      <c r="G10" s="305"/>
      <c r="H10" s="197">
        <v>75000</v>
      </c>
      <c r="I10" s="190">
        <v>0</v>
      </c>
      <c r="J10" s="190">
        <v>0</v>
      </c>
      <c r="K10" s="18">
        <v>2</v>
      </c>
      <c r="M10" s="204"/>
      <c r="T10" s="195"/>
    </row>
    <row r="11" spans="1:20" x14ac:dyDescent="0.35">
      <c r="A11" s="18">
        <v>3</v>
      </c>
      <c r="B11" s="18">
        <v>81000</v>
      </c>
      <c r="C11" s="18">
        <v>83500</v>
      </c>
      <c r="D11" s="18">
        <v>86000</v>
      </c>
      <c r="E11" s="291" t="s">
        <v>105</v>
      </c>
      <c r="F11" s="292"/>
      <c r="G11" s="293"/>
      <c r="H11" s="197">
        <v>88600</v>
      </c>
      <c r="I11" s="190">
        <v>0</v>
      </c>
      <c r="J11" s="190">
        <v>0</v>
      </c>
      <c r="K11" s="18">
        <v>3</v>
      </c>
      <c r="T11" s="195"/>
    </row>
    <row r="12" spans="1:20" x14ac:dyDescent="0.35">
      <c r="A12" s="18">
        <v>4</v>
      </c>
      <c r="B12" s="18">
        <v>46320</v>
      </c>
      <c r="C12" s="18">
        <v>49000</v>
      </c>
      <c r="D12" s="18">
        <v>52000</v>
      </c>
      <c r="E12" s="291" t="s">
        <v>106</v>
      </c>
      <c r="F12" s="292"/>
      <c r="G12" s="293"/>
      <c r="H12" s="197">
        <v>54000</v>
      </c>
      <c r="I12" s="190">
        <v>0</v>
      </c>
      <c r="J12" s="18">
        <v>0</v>
      </c>
      <c r="K12" s="18">
        <v>4</v>
      </c>
      <c r="T12" s="195"/>
    </row>
    <row r="13" spans="1:20" x14ac:dyDescent="0.35">
      <c r="A13" s="18">
        <v>5</v>
      </c>
      <c r="B13" s="18">
        <v>12500</v>
      </c>
      <c r="C13" s="18">
        <v>14000</v>
      </c>
      <c r="D13" s="18">
        <v>14500</v>
      </c>
      <c r="E13" s="291" t="s">
        <v>107</v>
      </c>
      <c r="F13" s="292"/>
      <c r="G13" s="293"/>
      <c r="H13" s="197">
        <v>15000</v>
      </c>
      <c r="I13" s="190">
        <v>0</v>
      </c>
      <c r="J13" s="18">
        <v>0</v>
      </c>
      <c r="K13" s="18">
        <v>5</v>
      </c>
    </row>
    <row r="14" spans="1:20" x14ac:dyDescent="0.35">
      <c r="A14" s="18">
        <v>6</v>
      </c>
      <c r="B14" s="18">
        <v>42000</v>
      </c>
      <c r="C14" s="18">
        <v>46000</v>
      </c>
      <c r="D14" s="18">
        <v>47380</v>
      </c>
      <c r="E14" s="291" t="s">
        <v>170</v>
      </c>
      <c r="F14" s="292"/>
      <c r="G14" s="293"/>
      <c r="H14" s="197">
        <v>48810</v>
      </c>
      <c r="I14" s="190">
        <v>0</v>
      </c>
      <c r="J14" s="18">
        <v>0</v>
      </c>
      <c r="K14" s="18">
        <v>6</v>
      </c>
    </row>
    <row r="15" spans="1:20" x14ac:dyDescent="0.35">
      <c r="A15" s="18">
        <v>7</v>
      </c>
      <c r="B15" s="18">
        <v>42000</v>
      </c>
      <c r="C15" s="18">
        <v>46000</v>
      </c>
      <c r="D15" s="18">
        <v>47380</v>
      </c>
      <c r="E15" s="291" t="s">
        <v>108</v>
      </c>
      <c r="F15" s="292"/>
      <c r="G15" s="293"/>
      <c r="H15" s="197">
        <v>48810</v>
      </c>
      <c r="I15" s="190">
        <v>0</v>
      </c>
      <c r="J15" s="18">
        <v>0</v>
      </c>
      <c r="K15" s="18">
        <v>7</v>
      </c>
    </row>
    <row r="16" spans="1:20" x14ac:dyDescent="0.35">
      <c r="A16" s="18">
        <v>8</v>
      </c>
      <c r="B16" s="18">
        <v>10000</v>
      </c>
      <c r="C16" s="18">
        <v>45000</v>
      </c>
      <c r="D16" s="18">
        <v>41088</v>
      </c>
      <c r="E16" s="291" t="s">
        <v>109</v>
      </c>
      <c r="F16" s="292"/>
      <c r="G16" s="293"/>
      <c r="H16" s="197">
        <v>37113</v>
      </c>
      <c r="I16" s="190">
        <v>0</v>
      </c>
      <c r="J16" s="18">
        <v>0</v>
      </c>
      <c r="K16" s="18">
        <v>8</v>
      </c>
    </row>
    <row r="17" spans="1:13" x14ac:dyDescent="0.35">
      <c r="A17" s="18">
        <v>9</v>
      </c>
      <c r="B17" s="18">
        <v>48500</v>
      </c>
      <c r="C17" s="18">
        <v>50470</v>
      </c>
      <c r="D17" s="18">
        <v>52000</v>
      </c>
      <c r="E17" s="115" t="s">
        <v>110</v>
      </c>
      <c r="F17" s="116"/>
      <c r="G17" s="117"/>
      <c r="H17" s="197">
        <v>48810</v>
      </c>
      <c r="I17" s="190">
        <v>0</v>
      </c>
      <c r="J17" s="18">
        <v>0</v>
      </c>
      <c r="K17" s="18">
        <v>9</v>
      </c>
    </row>
    <row r="18" spans="1:13" x14ac:dyDescent="0.35">
      <c r="A18" s="18">
        <v>10</v>
      </c>
      <c r="B18" s="18">
        <f>SUM(B9:B17)</f>
        <v>337320</v>
      </c>
      <c r="C18" s="18">
        <f t="shared" ref="C18:J18" si="0">SUM(C9:C17)</f>
        <v>389670</v>
      </c>
      <c r="D18" s="18">
        <f t="shared" si="0"/>
        <v>438890</v>
      </c>
      <c r="E18" s="291" t="s">
        <v>111</v>
      </c>
      <c r="F18" s="292"/>
      <c r="G18" s="293"/>
      <c r="H18" s="197">
        <f t="shared" si="0"/>
        <v>447378</v>
      </c>
      <c r="I18" s="190">
        <f>SUM(I9:I17)</f>
        <v>0</v>
      </c>
      <c r="J18" s="18">
        <f t="shared" si="0"/>
        <v>0</v>
      </c>
      <c r="K18" s="18">
        <v>10</v>
      </c>
      <c r="M18" s="204"/>
    </row>
    <row r="19" spans="1:13" x14ac:dyDescent="0.35">
      <c r="A19" s="18">
        <v>11</v>
      </c>
      <c r="B19" s="18"/>
      <c r="C19" s="18"/>
      <c r="D19" s="18"/>
      <c r="E19" s="291" t="s">
        <v>112</v>
      </c>
      <c r="F19" s="292"/>
      <c r="G19" s="293"/>
      <c r="H19" s="197"/>
      <c r="I19" s="190"/>
      <c r="J19" s="18"/>
      <c r="K19" s="18">
        <v>11</v>
      </c>
    </row>
    <row r="20" spans="1:13" x14ac:dyDescent="0.35">
      <c r="A20" s="18">
        <v>12</v>
      </c>
      <c r="B20" s="18">
        <v>2864</v>
      </c>
      <c r="C20" s="18">
        <v>1700</v>
      </c>
      <c r="D20" s="18">
        <v>2500</v>
      </c>
      <c r="E20" s="291" t="s">
        <v>113</v>
      </c>
      <c r="F20" s="292"/>
      <c r="G20" s="293"/>
      <c r="H20" s="197">
        <v>2500</v>
      </c>
      <c r="I20" s="190">
        <v>0</v>
      </c>
      <c r="J20" s="18">
        <v>0</v>
      </c>
      <c r="K20" s="18">
        <v>12</v>
      </c>
    </row>
    <row r="21" spans="1:13" x14ac:dyDescent="0.35">
      <c r="A21" s="18">
        <v>13</v>
      </c>
      <c r="B21" s="18">
        <v>3000</v>
      </c>
      <c r="C21" s="18">
        <v>3000</v>
      </c>
      <c r="D21" s="18">
        <v>3000</v>
      </c>
      <c r="E21" s="291" t="s">
        <v>114</v>
      </c>
      <c r="F21" s="292"/>
      <c r="G21" s="293"/>
      <c r="H21" s="197">
        <v>3000</v>
      </c>
      <c r="I21" s="190">
        <v>0</v>
      </c>
      <c r="J21" s="18">
        <v>0</v>
      </c>
      <c r="K21" s="18">
        <v>13</v>
      </c>
    </row>
    <row r="22" spans="1:13" x14ac:dyDescent="0.35">
      <c r="A22" s="18">
        <v>14</v>
      </c>
      <c r="B22" s="18">
        <v>7500</v>
      </c>
      <c r="C22" s="18">
        <v>7500</v>
      </c>
      <c r="D22" s="18">
        <v>8500</v>
      </c>
      <c r="E22" s="291" t="s">
        <v>115</v>
      </c>
      <c r="F22" s="292"/>
      <c r="G22" s="293"/>
      <c r="H22" s="197">
        <v>8500</v>
      </c>
      <c r="I22" s="190">
        <v>0</v>
      </c>
      <c r="J22" s="18">
        <v>0</v>
      </c>
      <c r="K22" s="18">
        <v>14</v>
      </c>
      <c r="M22" s="204"/>
    </row>
    <row r="23" spans="1:13" x14ac:dyDescent="0.35">
      <c r="A23" s="18">
        <v>16</v>
      </c>
      <c r="B23" s="18">
        <v>25000</v>
      </c>
      <c r="C23" s="18">
        <v>26000</v>
      </c>
      <c r="D23" s="18">
        <v>31000</v>
      </c>
      <c r="E23" s="291" t="s">
        <v>169</v>
      </c>
      <c r="F23" s="292"/>
      <c r="G23" s="293"/>
      <c r="H23" s="197">
        <v>32000</v>
      </c>
      <c r="I23" s="190">
        <v>0</v>
      </c>
      <c r="J23" s="18">
        <v>0</v>
      </c>
      <c r="K23" s="18">
        <v>16</v>
      </c>
    </row>
    <row r="24" spans="1:13" x14ac:dyDescent="0.35">
      <c r="A24" s="18">
        <v>18</v>
      </c>
      <c r="B24" s="18">
        <v>0</v>
      </c>
      <c r="C24" s="18">
        <v>450</v>
      </c>
      <c r="D24" s="18">
        <v>0</v>
      </c>
      <c r="E24" s="291" t="s">
        <v>116</v>
      </c>
      <c r="F24" s="292"/>
      <c r="G24" s="293"/>
      <c r="H24" s="197">
        <v>600</v>
      </c>
      <c r="I24" s="18">
        <v>0</v>
      </c>
      <c r="J24" s="18">
        <v>0</v>
      </c>
      <c r="K24" s="18">
        <v>18</v>
      </c>
    </row>
    <row r="25" spans="1:13" x14ac:dyDescent="0.35">
      <c r="A25" s="18">
        <v>20</v>
      </c>
      <c r="B25" s="18">
        <v>9000</v>
      </c>
      <c r="C25" s="18">
        <v>9000</v>
      </c>
      <c r="D25" s="18">
        <v>12500</v>
      </c>
      <c r="E25" s="291" t="s">
        <v>117</v>
      </c>
      <c r="F25" s="292"/>
      <c r="G25" s="293"/>
      <c r="H25" s="197">
        <v>12500</v>
      </c>
      <c r="I25" s="190">
        <v>0</v>
      </c>
      <c r="J25" s="18">
        <v>0</v>
      </c>
      <c r="K25" s="18">
        <v>20</v>
      </c>
    </row>
    <row r="26" spans="1:13" x14ac:dyDescent="0.35">
      <c r="A26" s="18">
        <v>21</v>
      </c>
      <c r="B26" s="18">
        <v>550</v>
      </c>
      <c r="C26" s="18">
        <v>550</v>
      </c>
      <c r="D26" s="18">
        <v>550</v>
      </c>
      <c r="E26" s="291" t="s">
        <v>118</v>
      </c>
      <c r="F26" s="292"/>
      <c r="G26" s="293"/>
      <c r="H26" s="197">
        <v>550</v>
      </c>
      <c r="I26" s="18">
        <v>0</v>
      </c>
      <c r="J26" s="18">
        <v>0</v>
      </c>
      <c r="K26" s="18">
        <v>21</v>
      </c>
    </row>
    <row r="27" spans="1:13" x14ac:dyDescent="0.35">
      <c r="A27" s="18">
        <v>23</v>
      </c>
      <c r="B27" s="18">
        <v>1300</v>
      </c>
      <c r="C27" s="18">
        <v>1300</v>
      </c>
      <c r="D27" s="18">
        <v>1500</v>
      </c>
      <c r="E27" s="291" t="s">
        <v>119</v>
      </c>
      <c r="F27" s="292"/>
      <c r="G27" s="293"/>
      <c r="H27" s="197">
        <v>1500</v>
      </c>
      <c r="I27" s="190">
        <v>0</v>
      </c>
      <c r="J27" s="18">
        <v>0</v>
      </c>
      <c r="K27" s="18">
        <v>23</v>
      </c>
    </row>
    <row r="28" spans="1:13" x14ac:dyDescent="0.35">
      <c r="A28" s="18">
        <v>24</v>
      </c>
      <c r="B28" s="18">
        <v>500</v>
      </c>
      <c r="C28" s="18">
        <v>600</v>
      </c>
      <c r="D28" s="18">
        <v>700</v>
      </c>
      <c r="E28" s="291" t="s">
        <v>120</v>
      </c>
      <c r="F28" s="292"/>
      <c r="G28" s="293"/>
      <c r="H28" s="197">
        <v>700</v>
      </c>
      <c r="I28" s="18">
        <v>0</v>
      </c>
      <c r="J28" s="18">
        <v>0</v>
      </c>
      <c r="K28" s="18">
        <v>24</v>
      </c>
    </row>
    <row r="29" spans="1:13" x14ac:dyDescent="0.35">
      <c r="A29" s="18">
        <v>25</v>
      </c>
      <c r="B29" s="18">
        <v>450</v>
      </c>
      <c r="C29" s="18">
        <v>450</v>
      </c>
      <c r="D29" s="18">
        <v>800</v>
      </c>
      <c r="E29" s="291" t="s">
        <v>121</v>
      </c>
      <c r="F29" s="292"/>
      <c r="G29" s="293"/>
      <c r="H29" s="197">
        <v>800</v>
      </c>
      <c r="I29" s="18">
        <v>0</v>
      </c>
      <c r="J29" s="18">
        <v>0</v>
      </c>
      <c r="K29" s="18">
        <v>25</v>
      </c>
    </row>
    <row r="30" spans="1:13" x14ac:dyDescent="0.35">
      <c r="A30" s="18">
        <v>26</v>
      </c>
      <c r="B30" s="18">
        <v>2000</v>
      </c>
      <c r="C30" s="18">
        <v>2000</v>
      </c>
      <c r="D30" s="18">
        <v>2000</v>
      </c>
      <c r="E30" s="291" t="s">
        <v>122</v>
      </c>
      <c r="F30" s="292"/>
      <c r="G30" s="293"/>
      <c r="H30" s="197">
        <v>2000</v>
      </c>
      <c r="I30" s="190">
        <v>0</v>
      </c>
      <c r="J30" s="18">
        <v>0</v>
      </c>
      <c r="K30" s="18">
        <v>26</v>
      </c>
    </row>
    <row r="31" spans="1:13" x14ac:dyDescent="0.35">
      <c r="A31" s="18">
        <v>27</v>
      </c>
      <c r="B31" s="18">
        <v>4000</v>
      </c>
      <c r="C31" s="18">
        <v>4000</v>
      </c>
      <c r="D31" s="18">
        <v>4000</v>
      </c>
      <c r="E31" s="291" t="s">
        <v>123</v>
      </c>
      <c r="F31" s="292"/>
      <c r="G31" s="293"/>
      <c r="H31" s="197">
        <v>4000</v>
      </c>
      <c r="I31" s="190">
        <v>0</v>
      </c>
      <c r="J31" s="18">
        <v>0</v>
      </c>
      <c r="K31" s="18">
        <v>27</v>
      </c>
    </row>
    <row r="32" spans="1:13" x14ac:dyDescent="0.35">
      <c r="A32" s="18">
        <v>28</v>
      </c>
      <c r="B32" s="18">
        <v>0</v>
      </c>
      <c r="C32" s="18">
        <v>0</v>
      </c>
      <c r="D32" s="18">
        <v>0</v>
      </c>
      <c r="E32" s="291" t="s">
        <v>124</v>
      </c>
      <c r="F32" s="292"/>
      <c r="G32" s="293"/>
      <c r="H32" s="197">
        <v>0</v>
      </c>
      <c r="I32" s="190">
        <v>0</v>
      </c>
      <c r="J32" s="18">
        <v>0</v>
      </c>
      <c r="K32" s="18">
        <v>28</v>
      </c>
    </row>
    <row r="33" spans="1:11" x14ac:dyDescent="0.35">
      <c r="A33" s="18">
        <v>30</v>
      </c>
      <c r="B33" s="18">
        <v>100</v>
      </c>
      <c r="C33" s="18">
        <v>100</v>
      </c>
      <c r="D33" s="18">
        <v>450</v>
      </c>
      <c r="E33" s="291" t="s">
        <v>125</v>
      </c>
      <c r="F33" s="292"/>
      <c r="G33" s="293"/>
      <c r="H33" s="197">
        <v>450</v>
      </c>
      <c r="I33" s="18">
        <v>0</v>
      </c>
      <c r="J33" s="18">
        <v>0</v>
      </c>
      <c r="K33" s="18">
        <v>30</v>
      </c>
    </row>
    <row r="34" spans="1:11" x14ac:dyDescent="0.35">
      <c r="A34" s="18">
        <v>31</v>
      </c>
      <c r="B34" s="18">
        <v>1000</v>
      </c>
      <c r="C34" s="18">
        <v>1000</v>
      </c>
      <c r="D34" s="18">
        <v>1000</v>
      </c>
      <c r="E34" s="291" t="s">
        <v>126</v>
      </c>
      <c r="F34" s="292"/>
      <c r="G34" s="293"/>
      <c r="H34" s="197">
        <v>1000</v>
      </c>
      <c r="I34" s="190">
        <v>0</v>
      </c>
      <c r="J34" s="18">
        <v>0</v>
      </c>
      <c r="K34" s="18">
        <v>31</v>
      </c>
    </row>
    <row r="35" spans="1:11" x14ac:dyDescent="0.35">
      <c r="A35" s="18">
        <v>32</v>
      </c>
      <c r="B35" s="18">
        <f t="shared" ref="B35:J35" si="1">SUM(B20:B34)</f>
        <v>57264</v>
      </c>
      <c r="C35" s="18">
        <f t="shared" si="1"/>
        <v>57650</v>
      </c>
      <c r="D35" s="18">
        <f t="shared" si="1"/>
        <v>68500</v>
      </c>
      <c r="E35" s="291" t="s">
        <v>127</v>
      </c>
      <c r="F35" s="292"/>
      <c r="G35" s="293"/>
      <c r="H35" s="197">
        <f>SUM(H20:H34)</f>
        <v>70100</v>
      </c>
      <c r="I35" s="18">
        <f t="shared" si="1"/>
        <v>0</v>
      </c>
      <c r="J35" s="18">
        <f t="shared" si="1"/>
        <v>0</v>
      </c>
      <c r="K35" s="18">
        <v>32</v>
      </c>
    </row>
    <row r="36" spans="1:11" x14ac:dyDescent="0.35">
      <c r="A36" s="18">
        <v>33</v>
      </c>
      <c r="B36" s="18">
        <v>0</v>
      </c>
      <c r="C36" s="18">
        <v>0</v>
      </c>
      <c r="D36" s="18">
        <v>0</v>
      </c>
      <c r="E36" s="291" t="s">
        <v>128</v>
      </c>
      <c r="F36" s="292"/>
      <c r="G36" s="293"/>
      <c r="H36" s="197">
        <v>0</v>
      </c>
      <c r="I36" s="18"/>
      <c r="J36" s="18"/>
      <c r="K36" s="18">
        <v>33</v>
      </c>
    </row>
    <row r="37" spans="1:11" x14ac:dyDescent="0.35">
      <c r="A37" s="18">
        <v>34</v>
      </c>
      <c r="B37" s="18">
        <v>0</v>
      </c>
      <c r="C37" s="18">
        <v>0</v>
      </c>
      <c r="D37" s="18"/>
      <c r="E37" s="115">
        <v>33</v>
      </c>
      <c r="F37" s="116"/>
      <c r="G37" s="117"/>
      <c r="H37" s="197"/>
      <c r="I37" s="18"/>
      <c r="J37" s="18"/>
      <c r="K37" s="18">
        <v>34</v>
      </c>
    </row>
    <row r="38" spans="1:11" x14ac:dyDescent="0.35">
      <c r="A38" s="18">
        <v>35</v>
      </c>
      <c r="B38" s="18">
        <v>0</v>
      </c>
      <c r="C38" s="18"/>
      <c r="D38" s="18">
        <v>0</v>
      </c>
      <c r="E38" s="115" t="s">
        <v>129</v>
      </c>
      <c r="F38" s="116"/>
      <c r="G38" s="117"/>
      <c r="H38" s="197">
        <v>0</v>
      </c>
      <c r="I38" s="18"/>
      <c r="J38" s="18"/>
      <c r="K38" s="18">
        <v>35</v>
      </c>
    </row>
    <row r="39" spans="1:11" x14ac:dyDescent="0.35">
      <c r="A39" s="18">
        <v>36</v>
      </c>
      <c r="B39" s="18">
        <f>B38</f>
        <v>0</v>
      </c>
      <c r="C39" s="18">
        <f>C38</f>
        <v>0</v>
      </c>
      <c r="D39" s="18">
        <f>D38</f>
        <v>0</v>
      </c>
      <c r="E39" s="115" t="s">
        <v>130</v>
      </c>
      <c r="F39" s="116"/>
      <c r="G39" s="117"/>
      <c r="H39" s="197">
        <f>H38</f>
        <v>0</v>
      </c>
      <c r="I39" s="18">
        <f>I38</f>
        <v>0</v>
      </c>
      <c r="J39" s="18">
        <f>J38</f>
        <v>0</v>
      </c>
      <c r="K39" s="18">
        <v>36</v>
      </c>
    </row>
    <row r="40" spans="1:11" x14ac:dyDescent="0.35">
      <c r="A40" s="18">
        <v>37</v>
      </c>
      <c r="B40" s="18">
        <v>4.33</v>
      </c>
      <c r="C40" s="18">
        <v>4.33</v>
      </c>
      <c r="D40" s="18">
        <v>4.33</v>
      </c>
      <c r="E40" s="294" t="s">
        <v>131</v>
      </c>
      <c r="F40" s="292"/>
      <c r="G40" s="293"/>
      <c r="H40" s="197">
        <v>4.33</v>
      </c>
      <c r="I40" s="18">
        <v>4.33</v>
      </c>
      <c r="J40" s="18">
        <v>4.33</v>
      </c>
      <c r="K40" s="18">
        <v>37</v>
      </c>
    </row>
    <row r="41" spans="1:11" x14ac:dyDescent="0.35">
      <c r="A41" s="18">
        <v>38</v>
      </c>
      <c r="B41" s="18">
        <v>0</v>
      </c>
      <c r="C41" s="18">
        <v>0</v>
      </c>
      <c r="D41" s="118"/>
      <c r="E41" s="295" t="s">
        <v>132</v>
      </c>
      <c r="F41" s="296"/>
      <c r="G41" s="297"/>
      <c r="H41" s="198"/>
      <c r="I41" s="118"/>
      <c r="J41" s="118"/>
      <c r="K41" s="18">
        <v>38</v>
      </c>
    </row>
    <row r="42" spans="1:11" ht="15" thickBot="1" x14ac:dyDescent="0.4">
      <c r="A42" s="18">
        <v>39</v>
      </c>
      <c r="B42" s="119"/>
      <c r="C42" s="119"/>
      <c r="D42" s="21"/>
      <c r="E42" s="298" t="s">
        <v>133</v>
      </c>
      <c r="F42" s="299"/>
      <c r="G42" s="300"/>
      <c r="H42" s="199">
        <v>0</v>
      </c>
      <c r="I42" s="21">
        <v>0</v>
      </c>
      <c r="J42" s="21"/>
      <c r="K42" s="18">
        <v>39</v>
      </c>
    </row>
    <row r="43" spans="1:11" ht="15" thickBot="1" x14ac:dyDescent="0.4">
      <c r="A43" s="18">
        <v>40</v>
      </c>
      <c r="B43" s="121">
        <f>B18+B35+B39</f>
        <v>394584</v>
      </c>
      <c r="C43" s="121">
        <f>C18+C35+C39</f>
        <v>447320</v>
      </c>
      <c r="D43" s="121">
        <f>D18+D35+D39</f>
        <v>507390</v>
      </c>
      <c r="E43" s="301" t="s">
        <v>134</v>
      </c>
      <c r="F43" s="301"/>
      <c r="G43" s="301"/>
      <c r="H43" s="200">
        <f>H18+H35+H39</f>
        <v>517478</v>
      </c>
      <c r="I43" s="121">
        <f>I18+I35+I39</f>
        <v>0</v>
      </c>
      <c r="J43" s="121">
        <f>J18+J35+J39</f>
        <v>0</v>
      </c>
      <c r="K43" s="18">
        <v>40</v>
      </c>
    </row>
    <row r="44" spans="1:11" x14ac:dyDescent="0.35">
      <c r="A44" s="123"/>
      <c r="B44" s="124" t="s">
        <v>135</v>
      </c>
      <c r="C44" s="125"/>
      <c r="D44" s="125"/>
      <c r="E44" s="289" t="s">
        <v>136</v>
      </c>
      <c r="F44" s="289"/>
      <c r="G44" s="289"/>
      <c r="H44" s="125"/>
      <c r="I44" s="125"/>
      <c r="J44" s="125"/>
      <c r="K44" s="125"/>
    </row>
    <row r="45" spans="1:11" x14ac:dyDescent="0.35">
      <c r="E45" s="290"/>
      <c r="F45" s="290"/>
      <c r="G45" s="290"/>
      <c r="J45" s="124" t="s">
        <v>137</v>
      </c>
    </row>
    <row r="46" spans="1:11" x14ac:dyDescent="0.35">
      <c r="E46" s="290"/>
      <c r="F46" s="290"/>
      <c r="G46" s="290"/>
    </row>
  </sheetData>
  <mergeCells count="50">
    <mergeCell ref="B1:D1"/>
    <mergeCell ref="E1:G1"/>
    <mergeCell ref="H1:K1"/>
    <mergeCell ref="B2:D2"/>
    <mergeCell ref="E2:G2"/>
    <mergeCell ref="H2:K2"/>
    <mergeCell ref="B3:D3"/>
    <mergeCell ref="E3:G3"/>
    <mergeCell ref="H3:K3"/>
    <mergeCell ref="B4:D4"/>
    <mergeCell ref="E4:G4"/>
    <mergeCell ref="H4:K4"/>
    <mergeCell ref="A5:A8"/>
    <mergeCell ref="B5:D5"/>
    <mergeCell ref="E5:G8"/>
    <mergeCell ref="H5:J6"/>
    <mergeCell ref="K5:K8"/>
    <mergeCell ref="B6:C6"/>
    <mergeCell ref="E21:G21"/>
    <mergeCell ref="E9:G9"/>
    <mergeCell ref="E10:G10"/>
    <mergeCell ref="E11:G11"/>
    <mergeCell ref="E12:G12"/>
    <mergeCell ref="E13:G13"/>
    <mergeCell ref="E14:G14"/>
    <mergeCell ref="E15:G15"/>
    <mergeCell ref="E16:G16"/>
    <mergeCell ref="E18:G18"/>
    <mergeCell ref="E19:G19"/>
    <mergeCell ref="E20:G20"/>
    <mergeCell ref="E30:G30"/>
    <mergeCell ref="E22:G22"/>
    <mergeCell ref="E23:G23"/>
    <mergeCell ref="E24:G24"/>
    <mergeCell ref="E25:G25"/>
    <mergeCell ref="E26:G26"/>
    <mergeCell ref="E27:G27"/>
    <mergeCell ref="E28:G28"/>
    <mergeCell ref="E29:G29"/>
    <mergeCell ref="E44:G46"/>
    <mergeCell ref="E31:G31"/>
    <mergeCell ref="E32:G32"/>
    <mergeCell ref="E33:G33"/>
    <mergeCell ref="E34:G34"/>
    <mergeCell ref="E35:G35"/>
    <mergeCell ref="E36:G36"/>
    <mergeCell ref="E40:G40"/>
    <mergeCell ref="E41:G41"/>
    <mergeCell ref="E42:G42"/>
    <mergeCell ref="E43:G43"/>
  </mergeCells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CE15-95A9-4A39-A3CF-3C9A764F2273}">
  <sheetPr>
    <pageSetUpPr fitToPage="1"/>
  </sheetPr>
  <dimension ref="A1:M54"/>
  <sheetViews>
    <sheetView workbookViewId="0">
      <selection activeCell="O31" sqref="O31"/>
    </sheetView>
  </sheetViews>
  <sheetFormatPr defaultRowHeight="14.5" x14ac:dyDescent="0.35"/>
  <cols>
    <col min="1" max="1" width="3" bestFit="1" customWidth="1"/>
    <col min="2" max="2" width="19.26953125" bestFit="1" customWidth="1"/>
    <col min="3" max="3" width="10" bestFit="1" customWidth="1"/>
    <col min="4" max="4" width="10.7265625" bestFit="1" customWidth="1"/>
    <col min="5" max="5" width="26.453125" bestFit="1" customWidth="1"/>
    <col min="6" max="6" width="9.1796875" customWidth="1"/>
    <col min="8" max="8" width="8.7265625" bestFit="1" customWidth="1"/>
    <col min="9" max="9" width="10.7265625" bestFit="1" customWidth="1"/>
    <col min="10" max="10" width="10" bestFit="1" customWidth="1"/>
    <col min="11" max="11" width="3" bestFit="1" customWidth="1"/>
  </cols>
  <sheetData>
    <row r="1" spans="1:13" ht="15.5" x14ac:dyDescent="0.35">
      <c r="B1" s="208"/>
      <c r="C1" s="208"/>
      <c r="D1" s="208"/>
      <c r="E1" s="320" t="s">
        <v>97</v>
      </c>
      <c r="F1" s="321"/>
      <c r="G1" s="321"/>
      <c r="H1" s="208"/>
      <c r="I1" s="208"/>
      <c r="J1" s="208"/>
      <c r="K1" s="208"/>
    </row>
    <row r="2" spans="1:13" x14ac:dyDescent="0.35">
      <c r="B2" s="319" t="s">
        <v>50</v>
      </c>
      <c r="C2" s="218"/>
      <c r="D2" s="218"/>
      <c r="E2" s="208"/>
      <c r="F2" s="208"/>
      <c r="G2" s="208"/>
      <c r="H2" s="208"/>
      <c r="I2" s="208"/>
      <c r="J2" s="208"/>
      <c r="K2" s="208"/>
    </row>
    <row r="3" spans="1:13" x14ac:dyDescent="0.35">
      <c r="B3" s="319" t="s">
        <v>98</v>
      </c>
      <c r="C3" s="218"/>
      <c r="D3" s="218"/>
      <c r="E3" s="208" t="s">
        <v>9</v>
      </c>
      <c r="F3" s="208"/>
      <c r="G3" s="208"/>
      <c r="H3" s="208"/>
      <c r="I3" s="208"/>
      <c r="J3" s="208"/>
      <c r="K3" s="208"/>
    </row>
    <row r="4" spans="1:13" x14ac:dyDescent="0.35">
      <c r="B4" s="208"/>
      <c r="C4" s="208"/>
      <c r="D4" s="208"/>
      <c r="E4" s="208" t="s">
        <v>78</v>
      </c>
      <c r="F4" s="208"/>
      <c r="G4" s="208"/>
      <c r="H4" s="208"/>
      <c r="I4" s="208"/>
      <c r="J4" s="208"/>
      <c r="K4" s="208"/>
    </row>
    <row r="5" spans="1:13" x14ac:dyDescent="0.35">
      <c r="A5" s="209"/>
      <c r="B5" s="213" t="s">
        <v>13</v>
      </c>
      <c r="C5" s="213"/>
      <c r="D5" s="214"/>
      <c r="E5" s="306" t="s">
        <v>138</v>
      </c>
      <c r="F5" s="307"/>
      <c r="G5" s="308"/>
      <c r="H5" s="315" t="s">
        <v>273</v>
      </c>
      <c r="I5" s="316"/>
      <c r="J5" s="316"/>
      <c r="K5" s="209"/>
    </row>
    <row r="6" spans="1:13" x14ac:dyDescent="0.35">
      <c r="A6" s="210"/>
      <c r="B6" s="208" t="s">
        <v>14</v>
      </c>
      <c r="C6" s="208"/>
      <c r="D6" s="104" t="s">
        <v>15</v>
      </c>
      <c r="E6" s="309"/>
      <c r="F6" s="310"/>
      <c r="G6" s="311"/>
      <c r="H6" s="317"/>
      <c r="I6" s="318"/>
      <c r="J6" s="318"/>
      <c r="K6" s="210"/>
    </row>
    <row r="7" spans="1:13" x14ac:dyDescent="0.35">
      <c r="A7" s="210"/>
      <c r="B7" s="105" t="s">
        <v>20</v>
      </c>
      <c r="C7" s="106" t="s">
        <v>21</v>
      </c>
      <c r="D7" s="107" t="s">
        <v>22</v>
      </c>
      <c r="E7" s="309"/>
      <c r="F7" s="310"/>
      <c r="G7" s="311"/>
      <c r="H7" s="108" t="s">
        <v>100</v>
      </c>
      <c r="I7" s="108" t="s">
        <v>101</v>
      </c>
      <c r="J7" s="109" t="s">
        <v>102</v>
      </c>
      <c r="K7" s="210"/>
    </row>
    <row r="8" spans="1:13" x14ac:dyDescent="0.35">
      <c r="A8" s="211"/>
      <c r="B8" s="110" t="s">
        <v>264</v>
      </c>
      <c r="C8" s="111" t="s">
        <v>268</v>
      </c>
      <c r="D8" s="112" t="s">
        <v>274</v>
      </c>
      <c r="E8" s="312"/>
      <c r="F8" s="313"/>
      <c r="G8" s="314"/>
      <c r="H8" s="113" t="s">
        <v>23</v>
      </c>
      <c r="I8" s="113" t="s">
        <v>24</v>
      </c>
      <c r="J8" s="114" t="s">
        <v>25</v>
      </c>
      <c r="K8" s="211"/>
    </row>
    <row r="9" spans="1:13" x14ac:dyDescent="0.35">
      <c r="A9" s="18">
        <v>1</v>
      </c>
      <c r="B9" s="18">
        <v>1000</v>
      </c>
      <c r="C9" s="18">
        <v>1000</v>
      </c>
      <c r="D9" s="18">
        <v>1000</v>
      </c>
      <c r="E9" s="302" t="s">
        <v>139</v>
      </c>
      <c r="F9" s="302"/>
      <c r="G9" s="302"/>
      <c r="H9" s="18">
        <v>1000</v>
      </c>
      <c r="I9" s="190">
        <v>0</v>
      </c>
      <c r="J9" s="18">
        <v>0</v>
      </c>
      <c r="K9" s="18">
        <v>1</v>
      </c>
    </row>
    <row r="10" spans="1:13" x14ac:dyDescent="0.35">
      <c r="A10" s="18">
        <v>2</v>
      </c>
      <c r="B10" s="18">
        <v>2700</v>
      </c>
      <c r="C10" s="18">
        <v>2000</v>
      </c>
      <c r="D10" s="18">
        <v>3100</v>
      </c>
      <c r="E10" s="291" t="s">
        <v>140</v>
      </c>
      <c r="F10" s="292"/>
      <c r="G10" s="293"/>
      <c r="H10" s="18">
        <v>3100</v>
      </c>
      <c r="I10" s="190">
        <v>0</v>
      </c>
      <c r="J10" s="18">
        <v>0</v>
      </c>
      <c r="K10" s="18">
        <v>2</v>
      </c>
    </row>
    <row r="11" spans="1:13" x14ac:dyDescent="0.35">
      <c r="A11" s="18">
        <v>3</v>
      </c>
      <c r="B11" s="18">
        <v>600</v>
      </c>
      <c r="C11" s="18">
        <v>600</v>
      </c>
      <c r="D11" s="18">
        <v>600</v>
      </c>
      <c r="E11" s="291" t="s">
        <v>141</v>
      </c>
      <c r="F11" s="292"/>
      <c r="G11" s="293"/>
      <c r="H11" s="18">
        <v>600</v>
      </c>
      <c r="I11" s="190">
        <v>0</v>
      </c>
      <c r="J11" s="18">
        <v>0</v>
      </c>
      <c r="K11" s="18">
        <v>3</v>
      </c>
    </row>
    <row r="12" spans="1:13" x14ac:dyDescent="0.35">
      <c r="A12" s="18">
        <v>4</v>
      </c>
      <c r="B12" s="18">
        <v>15000</v>
      </c>
      <c r="C12" s="18">
        <v>15000</v>
      </c>
      <c r="D12" s="18">
        <v>15000</v>
      </c>
      <c r="E12" s="291" t="s">
        <v>142</v>
      </c>
      <c r="F12" s="292"/>
      <c r="G12" s="293"/>
      <c r="H12" s="18">
        <v>15000</v>
      </c>
      <c r="I12" s="190">
        <v>0</v>
      </c>
      <c r="J12" s="18">
        <v>0</v>
      </c>
      <c r="K12" s="18">
        <v>4</v>
      </c>
    </row>
    <row r="13" spans="1:13" x14ac:dyDescent="0.35">
      <c r="A13" s="18">
        <v>5</v>
      </c>
      <c r="B13" s="18">
        <v>12000</v>
      </c>
      <c r="C13" s="18">
        <v>18000</v>
      </c>
      <c r="D13" s="18">
        <v>19000</v>
      </c>
      <c r="E13" s="291" t="s">
        <v>143</v>
      </c>
      <c r="F13" s="292"/>
      <c r="G13" s="293"/>
      <c r="H13" s="18">
        <v>19000</v>
      </c>
      <c r="I13" s="190">
        <v>0</v>
      </c>
      <c r="J13" s="18">
        <v>0</v>
      </c>
      <c r="K13" s="18">
        <v>5</v>
      </c>
    </row>
    <row r="14" spans="1:13" x14ac:dyDescent="0.35">
      <c r="A14" s="18">
        <v>6</v>
      </c>
      <c r="B14" s="18">
        <v>23000</v>
      </c>
      <c r="C14" s="18">
        <v>20000</v>
      </c>
      <c r="D14" s="18">
        <v>23000</v>
      </c>
      <c r="E14" s="291" t="s">
        <v>144</v>
      </c>
      <c r="F14" s="292"/>
      <c r="G14" s="293"/>
      <c r="H14" s="18">
        <v>24000</v>
      </c>
      <c r="I14" s="190">
        <v>0</v>
      </c>
      <c r="J14" s="18">
        <v>0</v>
      </c>
      <c r="K14" s="18">
        <v>6</v>
      </c>
    </row>
    <row r="15" spans="1:13" x14ac:dyDescent="0.35">
      <c r="A15" s="18">
        <v>7</v>
      </c>
      <c r="B15" s="18">
        <v>17175</v>
      </c>
      <c r="C15" s="18">
        <v>17542</v>
      </c>
      <c r="D15" s="18">
        <v>16609</v>
      </c>
      <c r="E15" s="291" t="s">
        <v>145</v>
      </c>
      <c r="F15" s="292"/>
      <c r="G15" s="293"/>
      <c r="H15" s="18">
        <v>16609</v>
      </c>
      <c r="I15" s="190">
        <v>0</v>
      </c>
      <c r="J15" s="18">
        <v>0</v>
      </c>
      <c r="K15" s="18">
        <v>7</v>
      </c>
      <c r="M15" s="204"/>
    </row>
    <row r="16" spans="1:13" x14ac:dyDescent="0.35">
      <c r="A16" s="18">
        <v>8</v>
      </c>
      <c r="B16" s="18">
        <v>1000</v>
      </c>
      <c r="C16" s="18">
        <v>1000</v>
      </c>
      <c r="D16" s="18">
        <v>2700</v>
      </c>
      <c r="E16" s="291" t="s">
        <v>146</v>
      </c>
      <c r="F16" s="292"/>
      <c r="G16" s="293"/>
      <c r="H16" s="18">
        <v>2700</v>
      </c>
      <c r="I16" s="190">
        <v>0</v>
      </c>
      <c r="J16" s="18">
        <v>0</v>
      </c>
      <c r="K16" s="18">
        <v>8</v>
      </c>
    </row>
    <row r="17" spans="1:11" x14ac:dyDescent="0.35">
      <c r="A17" s="18">
        <v>9</v>
      </c>
      <c r="B17" s="18">
        <v>7500</v>
      </c>
      <c r="C17" s="18">
        <v>13000</v>
      </c>
      <c r="D17" s="18">
        <v>14200</v>
      </c>
      <c r="E17" s="291" t="s">
        <v>147</v>
      </c>
      <c r="F17" s="292"/>
      <c r="G17" s="293"/>
      <c r="H17" s="18">
        <v>14650</v>
      </c>
      <c r="I17" s="190">
        <v>0</v>
      </c>
      <c r="J17" s="18">
        <v>0</v>
      </c>
      <c r="K17" s="18">
        <v>9</v>
      </c>
    </row>
    <row r="18" spans="1:11" x14ac:dyDescent="0.35">
      <c r="A18" s="18">
        <v>10</v>
      </c>
      <c r="B18" s="18">
        <v>2700</v>
      </c>
      <c r="C18" s="18">
        <v>3500</v>
      </c>
      <c r="D18" s="18">
        <v>3000</v>
      </c>
      <c r="E18" s="291" t="s">
        <v>148</v>
      </c>
      <c r="F18" s="292"/>
      <c r="G18" s="293"/>
      <c r="H18" s="18">
        <v>3000</v>
      </c>
      <c r="I18" s="190">
        <v>0</v>
      </c>
      <c r="J18" s="18">
        <v>0</v>
      </c>
      <c r="K18" s="18">
        <v>10</v>
      </c>
    </row>
    <row r="19" spans="1:11" x14ac:dyDescent="0.35">
      <c r="A19" s="18">
        <v>11</v>
      </c>
      <c r="B19" s="18">
        <v>7000</v>
      </c>
      <c r="C19" s="18">
        <v>5000</v>
      </c>
      <c r="D19" s="18">
        <v>5000</v>
      </c>
      <c r="E19" s="291" t="s">
        <v>149</v>
      </c>
      <c r="F19" s="292"/>
      <c r="G19" s="293"/>
      <c r="H19" s="18">
        <v>5000</v>
      </c>
      <c r="I19" s="190">
        <v>0</v>
      </c>
      <c r="J19" s="18">
        <v>0</v>
      </c>
      <c r="K19" s="18">
        <v>11</v>
      </c>
    </row>
    <row r="20" spans="1:11" x14ac:dyDescent="0.35">
      <c r="A20" s="18">
        <v>12</v>
      </c>
      <c r="B20" s="18">
        <v>8000</v>
      </c>
      <c r="C20" s="18">
        <v>63500</v>
      </c>
      <c r="D20" s="18">
        <v>10000</v>
      </c>
      <c r="E20" s="291" t="s">
        <v>150</v>
      </c>
      <c r="F20" s="292"/>
      <c r="G20" s="293"/>
      <c r="H20" s="18">
        <v>10000</v>
      </c>
      <c r="I20" s="190">
        <v>0</v>
      </c>
      <c r="J20" s="18">
        <v>0</v>
      </c>
      <c r="K20" s="18">
        <v>12</v>
      </c>
    </row>
    <row r="21" spans="1:11" x14ac:dyDescent="0.35">
      <c r="A21" s="18">
        <v>13</v>
      </c>
      <c r="B21" s="18">
        <v>8000</v>
      </c>
      <c r="C21" s="18">
        <v>10000</v>
      </c>
      <c r="D21" s="18">
        <v>9000</v>
      </c>
      <c r="E21" s="291" t="s">
        <v>257</v>
      </c>
      <c r="F21" s="292"/>
      <c r="G21" s="293"/>
      <c r="H21" s="18">
        <v>9000</v>
      </c>
      <c r="I21" s="190">
        <v>0</v>
      </c>
      <c r="J21" s="18">
        <v>0</v>
      </c>
      <c r="K21" s="18">
        <v>13</v>
      </c>
    </row>
    <row r="22" spans="1:11" x14ac:dyDescent="0.35">
      <c r="A22" s="18">
        <v>14</v>
      </c>
      <c r="B22" s="18">
        <v>10000</v>
      </c>
      <c r="C22" s="18">
        <v>10000</v>
      </c>
      <c r="D22" s="18">
        <v>8000</v>
      </c>
      <c r="E22" s="291" t="s">
        <v>151</v>
      </c>
      <c r="F22" s="292"/>
      <c r="G22" s="293"/>
      <c r="H22" s="18">
        <v>8000</v>
      </c>
      <c r="I22" s="190">
        <v>0</v>
      </c>
      <c r="J22" s="18">
        <v>0</v>
      </c>
      <c r="K22" s="18">
        <v>14</v>
      </c>
    </row>
    <row r="23" spans="1:11" x14ac:dyDescent="0.35">
      <c r="A23" s="18">
        <v>15</v>
      </c>
      <c r="B23" s="18">
        <v>9700</v>
      </c>
      <c r="C23" s="18">
        <v>8000</v>
      </c>
      <c r="D23" s="18">
        <v>9000</v>
      </c>
      <c r="E23" s="291" t="s">
        <v>258</v>
      </c>
      <c r="F23" s="292"/>
      <c r="G23" s="293"/>
      <c r="H23" s="18">
        <v>9000</v>
      </c>
      <c r="I23" s="190">
        <v>0</v>
      </c>
      <c r="J23" s="18">
        <v>0</v>
      </c>
      <c r="K23" s="18">
        <v>15</v>
      </c>
    </row>
    <row r="24" spans="1:11" x14ac:dyDescent="0.35">
      <c r="A24" s="18">
        <v>17</v>
      </c>
      <c r="B24" s="18">
        <v>500</v>
      </c>
      <c r="C24" s="18">
        <v>500</v>
      </c>
      <c r="D24" s="18">
        <v>500</v>
      </c>
      <c r="E24" s="291" t="s">
        <v>152</v>
      </c>
      <c r="F24" s="292"/>
      <c r="G24" s="293"/>
      <c r="H24" s="18">
        <v>500</v>
      </c>
      <c r="I24" s="18">
        <v>0</v>
      </c>
      <c r="J24" s="18">
        <v>0</v>
      </c>
      <c r="K24" s="18">
        <v>17</v>
      </c>
    </row>
    <row r="25" spans="1:11" x14ac:dyDescent="0.35">
      <c r="A25" s="18">
        <v>19</v>
      </c>
      <c r="B25" s="18">
        <v>10000</v>
      </c>
      <c r="C25" s="18">
        <v>10000</v>
      </c>
      <c r="D25" s="18">
        <v>10000</v>
      </c>
      <c r="E25" s="291" t="s">
        <v>153</v>
      </c>
      <c r="F25" s="292"/>
      <c r="G25" s="293"/>
      <c r="H25" s="18">
        <v>10000</v>
      </c>
      <c r="I25" s="190">
        <v>0</v>
      </c>
      <c r="J25" s="18">
        <v>0</v>
      </c>
      <c r="K25" s="18">
        <v>19</v>
      </c>
    </row>
    <row r="26" spans="1:11" x14ac:dyDescent="0.35">
      <c r="A26" s="18">
        <v>20</v>
      </c>
      <c r="B26" s="18">
        <f>SUM(B9:B25)</f>
        <v>135875</v>
      </c>
      <c r="C26" s="18">
        <f>SUM(C9:C25)</f>
        <v>198642</v>
      </c>
      <c r="D26" s="18">
        <f>SUM(D9:D25)</f>
        <v>149709</v>
      </c>
      <c r="E26" s="291" t="s">
        <v>154</v>
      </c>
      <c r="F26" s="292"/>
      <c r="G26" s="293"/>
      <c r="H26" s="18">
        <f>SUM(H9:H25)</f>
        <v>151159</v>
      </c>
      <c r="I26" s="18">
        <f>SUM(I9:I25)</f>
        <v>0</v>
      </c>
      <c r="J26" s="18">
        <f>SUM(J9:J25)</f>
        <v>0</v>
      </c>
      <c r="K26" s="18">
        <v>20</v>
      </c>
    </row>
    <row r="27" spans="1:11" x14ac:dyDescent="0.35">
      <c r="A27" s="18">
        <v>21</v>
      </c>
      <c r="B27" s="18"/>
      <c r="C27" s="18"/>
      <c r="D27" s="18"/>
      <c r="E27" s="291" t="s">
        <v>155</v>
      </c>
      <c r="F27" s="292"/>
      <c r="G27" s="293"/>
      <c r="H27" s="18"/>
      <c r="I27" s="18"/>
      <c r="J27" s="18"/>
      <c r="K27" s="18">
        <v>21</v>
      </c>
    </row>
    <row r="28" spans="1:11" x14ac:dyDescent="0.35">
      <c r="A28" s="18">
        <v>22</v>
      </c>
      <c r="B28" s="18">
        <v>25000</v>
      </c>
      <c r="C28" s="18">
        <v>0</v>
      </c>
      <c r="D28" s="18">
        <v>0</v>
      </c>
      <c r="E28" s="291" t="s">
        <v>156</v>
      </c>
      <c r="F28" s="292"/>
      <c r="G28" s="293"/>
      <c r="H28" s="18">
        <v>0</v>
      </c>
      <c r="I28" s="190">
        <v>0</v>
      </c>
      <c r="J28" s="18">
        <v>0</v>
      </c>
      <c r="K28" s="18">
        <v>22</v>
      </c>
    </row>
    <row r="29" spans="1:11" x14ac:dyDescent="0.35">
      <c r="A29" s="18">
        <v>23</v>
      </c>
      <c r="B29" s="18">
        <f>B27+B28</f>
        <v>25000</v>
      </c>
      <c r="C29" s="18">
        <f>C31</f>
        <v>0</v>
      </c>
      <c r="D29" s="18">
        <f>SUM(D28)</f>
        <v>0</v>
      </c>
      <c r="E29" s="291" t="s">
        <v>157</v>
      </c>
      <c r="F29" s="292"/>
      <c r="G29" s="293"/>
      <c r="H29" s="18">
        <f>H27+H28</f>
        <v>0</v>
      </c>
      <c r="I29" s="18">
        <f>I27+I28</f>
        <v>0</v>
      </c>
      <c r="J29" s="18">
        <f>J27+J28</f>
        <v>0</v>
      </c>
      <c r="K29" s="18">
        <v>23</v>
      </c>
    </row>
    <row r="30" spans="1:11" x14ac:dyDescent="0.35">
      <c r="A30" s="18">
        <v>24</v>
      </c>
      <c r="B30" s="18"/>
      <c r="C30" s="18"/>
      <c r="D30" s="18"/>
      <c r="E30" s="291" t="s">
        <v>158</v>
      </c>
      <c r="F30" s="292"/>
      <c r="G30" s="293"/>
      <c r="H30" s="18"/>
      <c r="I30" s="18"/>
      <c r="J30" s="18"/>
      <c r="K30" s="18">
        <v>24</v>
      </c>
    </row>
    <row r="31" spans="1:11" x14ac:dyDescent="0.35">
      <c r="A31" s="18">
        <v>25</v>
      </c>
      <c r="B31" s="18">
        <v>0</v>
      </c>
      <c r="C31" s="18">
        <v>0</v>
      </c>
      <c r="D31" s="18">
        <v>0</v>
      </c>
      <c r="E31" s="291" t="s">
        <v>159</v>
      </c>
      <c r="F31" s="292"/>
      <c r="G31" s="293"/>
      <c r="H31" s="18">
        <v>0</v>
      </c>
      <c r="I31" s="190">
        <v>0</v>
      </c>
      <c r="J31" s="18">
        <v>0</v>
      </c>
      <c r="K31" s="18">
        <v>25</v>
      </c>
    </row>
    <row r="32" spans="1:11" x14ac:dyDescent="0.35">
      <c r="A32" s="18">
        <v>26</v>
      </c>
      <c r="B32" s="18">
        <v>0</v>
      </c>
      <c r="C32" s="18">
        <v>10000</v>
      </c>
      <c r="D32" s="18">
        <v>0</v>
      </c>
      <c r="E32" s="291" t="s">
        <v>160</v>
      </c>
      <c r="F32" s="292"/>
      <c r="G32" s="293"/>
      <c r="H32" s="18">
        <v>10000</v>
      </c>
      <c r="I32" s="18">
        <v>0</v>
      </c>
      <c r="J32" s="18">
        <v>0</v>
      </c>
      <c r="K32" s="18">
        <v>26</v>
      </c>
    </row>
    <row r="33" spans="1:11" x14ac:dyDescent="0.35">
      <c r="A33" s="18">
        <v>27</v>
      </c>
      <c r="B33" s="18">
        <v>7000</v>
      </c>
      <c r="C33" s="18">
        <v>0</v>
      </c>
      <c r="D33" s="18">
        <v>0</v>
      </c>
      <c r="E33" s="291" t="s">
        <v>256</v>
      </c>
      <c r="F33" s="292"/>
      <c r="G33" s="293"/>
      <c r="H33" s="18">
        <v>0</v>
      </c>
      <c r="I33" s="18">
        <v>0</v>
      </c>
      <c r="J33" s="18">
        <v>0</v>
      </c>
      <c r="K33" s="18">
        <v>27</v>
      </c>
    </row>
    <row r="34" spans="1:11" x14ac:dyDescent="0.35">
      <c r="A34" s="18">
        <v>28</v>
      </c>
      <c r="B34" s="18">
        <v>7500</v>
      </c>
      <c r="C34" s="18">
        <v>0</v>
      </c>
      <c r="D34" s="18">
        <v>0</v>
      </c>
      <c r="E34" s="291" t="s">
        <v>161</v>
      </c>
      <c r="F34" s="292"/>
      <c r="G34" s="293"/>
      <c r="H34" s="18">
        <v>0</v>
      </c>
      <c r="I34" s="18">
        <v>0</v>
      </c>
      <c r="J34" s="18">
        <v>0</v>
      </c>
      <c r="K34" s="18">
        <v>28</v>
      </c>
    </row>
    <row r="35" spans="1:11" x14ac:dyDescent="0.35">
      <c r="A35" s="18">
        <v>29</v>
      </c>
      <c r="B35" s="18">
        <v>0</v>
      </c>
      <c r="C35" s="18">
        <v>0</v>
      </c>
      <c r="D35" s="18">
        <v>0</v>
      </c>
      <c r="E35" s="291" t="s">
        <v>162</v>
      </c>
      <c r="F35" s="292"/>
      <c r="G35" s="293"/>
      <c r="H35" s="18">
        <v>0</v>
      </c>
      <c r="I35" s="190">
        <v>0</v>
      </c>
      <c r="J35" s="18">
        <v>0</v>
      </c>
      <c r="K35" s="18">
        <v>29</v>
      </c>
    </row>
    <row r="36" spans="1:11" x14ac:dyDescent="0.35">
      <c r="A36" s="18">
        <v>30</v>
      </c>
      <c r="B36" s="18">
        <v>17000</v>
      </c>
      <c r="C36" s="18">
        <v>0</v>
      </c>
      <c r="D36" s="18">
        <v>0</v>
      </c>
      <c r="E36" s="115" t="s">
        <v>259</v>
      </c>
      <c r="F36" s="116"/>
      <c r="G36" s="117"/>
      <c r="H36" s="18">
        <v>0</v>
      </c>
      <c r="I36" s="18"/>
      <c r="J36" s="18">
        <v>0</v>
      </c>
      <c r="K36" s="18">
        <v>30</v>
      </c>
    </row>
    <row r="37" spans="1:11" x14ac:dyDescent="0.35">
      <c r="A37" s="18">
        <v>31</v>
      </c>
      <c r="B37" s="18">
        <f>SUM(B31:B36)</f>
        <v>31500</v>
      </c>
      <c r="C37" s="18">
        <f>SUM(C31:C36)</f>
        <v>10000</v>
      </c>
      <c r="D37" s="18">
        <f>SUM(D31:D36)</f>
        <v>0</v>
      </c>
      <c r="E37" s="115" t="s">
        <v>163</v>
      </c>
      <c r="F37" s="116"/>
      <c r="G37" s="117"/>
      <c r="H37" s="18">
        <f>SUM(H30:H36)</f>
        <v>10000</v>
      </c>
      <c r="I37" s="18">
        <f t="shared" ref="I37:J37" si="0">SUM(I30:I36)</f>
        <v>0</v>
      </c>
      <c r="J37" s="18">
        <f t="shared" si="0"/>
        <v>0</v>
      </c>
      <c r="K37" s="18">
        <v>31</v>
      </c>
    </row>
    <row r="38" spans="1:11" x14ac:dyDescent="0.35">
      <c r="A38" s="18">
        <v>32</v>
      </c>
      <c r="B38" s="18">
        <v>24551</v>
      </c>
      <c r="C38" s="18">
        <v>108436</v>
      </c>
      <c r="D38" s="18">
        <v>121427</v>
      </c>
      <c r="E38" s="115" t="s">
        <v>164</v>
      </c>
      <c r="F38" s="116"/>
      <c r="G38" s="117"/>
      <c r="H38" s="18">
        <v>68378</v>
      </c>
      <c r="I38" s="18">
        <v>0</v>
      </c>
      <c r="J38" s="18">
        <v>0</v>
      </c>
      <c r="K38" s="18">
        <v>32</v>
      </c>
    </row>
    <row r="39" spans="1:11" x14ac:dyDescent="0.35">
      <c r="A39" s="18">
        <v>33</v>
      </c>
      <c r="B39" s="18"/>
      <c r="C39" s="18"/>
      <c r="D39" s="18"/>
      <c r="E39" s="115" t="s">
        <v>165</v>
      </c>
      <c r="F39" s="116"/>
      <c r="G39" s="117"/>
      <c r="H39" s="18"/>
      <c r="I39" s="18"/>
      <c r="J39" s="18">
        <v>0</v>
      </c>
      <c r="K39" s="18">
        <v>33</v>
      </c>
    </row>
    <row r="40" spans="1:11" x14ac:dyDescent="0.35">
      <c r="A40" s="18">
        <v>34</v>
      </c>
      <c r="B40" s="18">
        <v>13766</v>
      </c>
      <c r="C40" s="18">
        <v>14944</v>
      </c>
      <c r="D40" s="18">
        <v>0</v>
      </c>
      <c r="E40" s="115" t="s">
        <v>166</v>
      </c>
      <c r="F40" s="116"/>
      <c r="G40" s="117"/>
      <c r="H40" s="18">
        <v>0</v>
      </c>
      <c r="I40" s="190">
        <v>0</v>
      </c>
      <c r="J40" s="18">
        <v>0</v>
      </c>
      <c r="K40" s="18">
        <v>34</v>
      </c>
    </row>
    <row r="41" spans="1:11" x14ac:dyDescent="0.35">
      <c r="A41" s="18">
        <v>35</v>
      </c>
      <c r="B41" s="18">
        <v>1804</v>
      </c>
      <c r="C41" s="18">
        <v>627</v>
      </c>
      <c r="D41" s="18">
        <v>0</v>
      </c>
      <c r="E41" s="115" t="s">
        <v>167</v>
      </c>
      <c r="F41" s="116"/>
      <c r="G41" s="117"/>
      <c r="H41" s="18">
        <v>0</v>
      </c>
      <c r="I41" s="190">
        <v>0</v>
      </c>
      <c r="J41" s="18">
        <v>0</v>
      </c>
      <c r="K41" s="18">
        <v>35</v>
      </c>
    </row>
    <row r="42" spans="1:11" x14ac:dyDescent="0.35">
      <c r="A42" s="18">
        <v>36</v>
      </c>
      <c r="B42" s="18">
        <v>0</v>
      </c>
      <c r="C42" s="18">
        <v>0</v>
      </c>
      <c r="D42" s="18">
        <v>10675</v>
      </c>
      <c r="E42" s="115" t="s">
        <v>265</v>
      </c>
      <c r="F42" s="116"/>
      <c r="G42" s="117"/>
      <c r="H42" s="18">
        <v>11292</v>
      </c>
      <c r="I42" s="18">
        <v>0</v>
      </c>
      <c r="J42" s="18">
        <v>0</v>
      </c>
      <c r="K42" s="18">
        <v>36</v>
      </c>
    </row>
    <row r="43" spans="1:11" x14ac:dyDescent="0.35">
      <c r="A43" s="18">
        <v>37</v>
      </c>
      <c r="B43" s="18">
        <v>0</v>
      </c>
      <c r="C43" s="18">
        <v>0</v>
      </c>
      <c r="D43" s="18">
        <v>5148</v>
      </c>
      <c r="E43" s="115" t="s">
        <v>266</v>
      </c>
      <c r="F43" s="116"/>
      <c r="G43" s="117"/>
      <c r="H43" s="18">
        <v>4531</v>
      </c>
      <c r="I43" s="18">
        <v>0</v>
      </c>
      <c r="J43" s="18">
        <v>0</v>
      </c>
      <c r="K43" s="18">
        <v>37</v>
      </c>
    </row>
    <row r="44" spans="1:11" x14ac:dyDescent="0.35">
      <c r="A44" s="18">
        <v>38</v>
      </c>
      <c r="B44" s="18">
        <v>38515</v>
      </c>
      <c r="C44" s="18">
        <v>40757</v>
      </c>
      <c r="D44" s="18">
        <v>41926</v>
      </c>
      <c r="E44" s="115" t="s">
        <v>248</v>
      </c>
      <c r="F44" s="116"/>
      <c r="G44" s="117"/>
      <c r="H44" s="18">
        <v>43129</v>
      </c>
      <c r="I44" s="190">
        <v>0</v>
      </c>
      <c r="J44" s="18">
        <v>0</v>
      </c>
      <c r="K44" s="18">
        <v>38</v>
      </c>
    </row>
    <row r="45" spans="1:11" x14ac:dyDescent="0.35">
      <c r="A45" s="18">
        <v>39</v>
      </c>
      <c r="B45" s="18">
        <v>11166</v>
      </c>
      <c r="C45" s="18">
        <v>8925</v>
      </c>
      <c r="D45" s="18">
        <v>7755</v>
      </c>
      <c r="E45" s="115" t="s">
        <v>249</v>
      </c>
      <c r="F45" s="116"/>
      <c r="G45" s="117"/>
      <c r="H45" s="18">
        <v>6553</v>
      </c>
      <c r="I45" s="190">
        <v>0</v>
      </c>
      <c r="J45" s="18">
        <v>0</v>
      </c>
      <c r="K45" s="18">
        <v>39</v>
      </c>
    </row>
    <row r="46" spans="1:11" x14ac:dyDescent="0.35">
      <c r="A46" s="18"/>
      <c r="B46" s="18"/>
      <c r="C46" s="18"/>
      <c r="D46" s="18"/>
      <c r="E46" s="115" t="s">
        <v>290</v>
      </c>
      <c r="F46" s="116"/>
      <c r="G46" s="117"/>
      <c r="H46" s="18">
        <v>11389.01</v>
      </c>
      <c r="I46" s="190"/>
      <c r="J46" s="18"/>
      <c r="K46" s="18"/>
    </row>
    <row r="47" spans="1:11" x14ac:dyDescent="0.35">
      <c r="A47" s="18"/>
      <c r="B47" s="18"/>
      <c r="C47" s="18"/>
      <c r="D47" s="18"/>
      <c r="E47" s="115" t="s">
        <v>291</v>
      </c>
      <c r="F47" s="116"/>
      <c r="G47" s="117"/>
      <c r="H47" s="18">
        <v>1563.02</v>
      </c>
      <c r="I47" s="190"/>
      <c r="J47" s="18"/>
      <c r="K47" s="18"/>
    </row>
    <row r="48" spans="1:11" x14ac:dyDescent="0.35">
      <c r="A48" s="18">
        <v>40</v>
      </c>
      <c r="B48" s="18">
        <f>SUM(B40:B45)</f>
        <v>65251</v>
      </c>
      <c r="C48" s="18">
        <f>SUM(C40:C45)</f>
        <v>65253</v>
      </c>
      <c r="D48" s="18">
        <f>SUM(D40:D45)</f>
        <v>65504</v>
      </c>
      <c r="E48" s="115" t="s">
        <v>250</v>
      </c>
      <c r="F48" s="116"/>
      <c r="G48" s="117"/>
      <c r="H48" s="18">
        <f>SUM(H40:H47)</f>
        <v>78457.03</v>
      </c>
      <c r="I48" s="18">
        <f>SUM(I40:I45)</f>
        <v>0</v>
      </c>
      <c r="J48" s="18">
        <f>SUM(J40:J45)</f>
        <v>0</v>
      </c>
      <c r="K48" s="18">
        <v>40</v>
      </c>
    </row>
    <row r="49" spans="1:11" x14ac:dyDescent="0.35">
      <c r="A49" s="18">
        <v>41</v>
      </c>
      <c r="B49" s="18">
        <v>0</v>
      </c>
      <c r="C49" s="18">
        <v>0</v>
      </c>
      <c r="D49" s="118"/>
      <c r="E49" s="295" t="s">
        <v>251</v>
      </c>
      <c r="F49" s="296"/>
      <c r="G49" s="297"/>
      <c r="H49" s="118"/>
      <c r="I49" s="118"/>
      <c r="J49" s="118"/>
      <c r="K49" s="18">
        <v>41</v>
      </c>
    </row>
    <row r="50" spans="1:11" ht="15" thickBot="1" x14ac:dyDescent="0.4">
      <c r="A50" s="21">
        <v>42</v>
      </c>
      <c r="B50" s="119" t="s">
        <v>1</v>
      </c>
      <c r="C50" s="119"/>
      <c r="D50" s="21"/>
      <c r="E50" s="298" t="s">
        <v>252</v>
      </c>
      <c r="F50" s="299"/>
      <c r="G50" s="300"/>
      <c r="H50" s="21">
        <v>251130</v>
      </c>
      <c r="I50" s="21"/>
      <c r="J50" s="21"/>
      <c r="K50" s="21">
        <v>42</v>
      </c>
    </row>
    <row r="51" spans="1:11" ht="15" thickBot="1" x14ac:dyDescent="0.4">
      <c r="A51" s="120">
        <v>43</v>
      </c>
      <c r="B51" s="121">
        <f>B26+B29+B37+B38+B48</f>
        <v>282177</v>
      </c>
      <c r="C51" s="121">
        <f>C26+C29+C37+C38+C48</f>
        <v>382331</v>
      </c>
      <c r="D51" s="121">
        <f>D26+D29+D37+D38+D48+D49</f>
        <v>336640</v>
      </c>
      <c r="E51" s="301" t="s">
        <v>253</v>
      </c>
      <c r="F51" s="301"/>
      <c r="G51" s="301"/>
      <c r="H51" s="121">
        <f>H26+H29+H37+H38+H48+H50</f>
        <v>559124.03</v>
      </c>
      <c r="I51" s="121">
        <f>I26+I29+I37+I38+I48+I50</f>
        <v>0</v>
      </c>
      <c r="J51" s="121">
        <f>J26+J29+J37+J38+J48+J50</f>
        <v>0</v>
      </c>
      <c r="K51" s="122">
        <v>43</v>
      </c>
    </row>
    <row r="52" spans="1:11" x14ac:dyDescent="0.35">
      <c r="A52" s="123"/>
      <c r="B52" s="124" t="s">
        <v>135</v>
      </c>
      <c r="C52" s="125"/>
      <c r="D52" s="125"/>
      <c r="E52" s="289"/>
      <c r="F52" s="289"/>
      <c r="G52" s="289"/>
      <c r="H52" s="125"/>
      <c r="I52" s="125"/>
      <c r="J52" s="125"/>
      <c r="K52" s="125"/>
    </row>
    <row r="53" spans="1:11" x14ac:dyDescent="0.35">
      <c r="E53" s="290"/>
      <c r="F53" s="290"/>
      <c r="G53" s="290"/>
      <c r="J53" s="124" t="s">
        <v>168</v>
      </c>
    </row>
    <row r="54" spans="1:11" x14ac:dyDescent="0.35">
      <c r="E54" s="290"/>
      <c r="F54" s="290"/>
      <c r="G54" s="290"/>
    </row>
  </sheetData>
  <mergeCells count="49">
    <mergeCell ref="B1:D1"/>
    <mergeCell ref="E1:G1"/>
    <mergeCell ref="H1:K1"/>
    <mergeCell ref="B2:D2"/>
    <mergeCell ref="E2:G2"/>
    <mergeCell ref="H2:K2"/>
    <mergeCell ref="B3:D3"/>
    <mergeCell ref="E3:G3"/>
    <mergeCell ref="H3:K3"/>
    <mergeCell ref="B4:D4"/>
    <mergeCell ref="E4:G4"/>
    <mergeCell ref="H4:K4"/>
    <mergeCell ref="A5:A8"/>
    <mergeCell ref="B5:D5"/>
    <mergeCell ref="E5:G8"/>
    <mergeCell ref="H5:J6"/>
    <mergeCell ref="K5:K8"/>
    <mergeCell ref="B6:C6"/>
    <mergeCell ref="E20:G2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30:G3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50:G50"/>
    <mergeCell ref="E51:G51"/>
    <mergeCell ref="E52:G54"/>
    <mergeCell ref="E31:G31"/>
    <mergeCell ref="E32:G32"/>
    <mergeCell ref="E33:G33"/>
    <mergeCell ref="E34:G34"/>
    <mergeCell ref="E35:G35"/>
    <mergeCell ref="E49:G4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E0C4-4821-468A-9543-87ADF0B39EAC}">
  <sheetPr>
    <pageSetUpPr fitToPage="1"/>
  </sheetPr>
  <dimension ref="A1:Q55"/>
  <sheetViews>
    <sheetView workbookViewId="0">
      <selection activeCell="O41" sqref="O41:Q41"/>
    </sheetView>
  </sheetViews>
  <sheetFormatPr defaultRowHeight="14.5" x14ac:dyDescent="0.35"/>
  <cols>
    <col min="1" max="1" width="1.7265625" customWidth="1"/>
    <col min="2" max="2" width="3.7265625" customWidth="1"/>
    <col min="3" max="3" width="11.7265625" customWidth="1"/>
    <col min="4" max="5" width="7.7265625" customWidth="1"/>
    <col min="6" max="6" width="2.7265625" customWidth="1"/>
    <col min="7" max="7" width="3.7265625" customWidth="1"/>
    <col min="8" max="8" width="7.7265625" customWidth="1"/>
    <col min="9" max="9" width="13.453125" customWidth="1"/>
    <col min="10" max="10" width="8.453125" customWidth="1"/>
    <col min="11" max="12" width="5.26953125" customWidth="1"/>
    <col min="13" max="13" width="9.453125" customWidth="1"/>
    <col min="14" max="14" width="15.453125" customWidth="1"/>
    <col min="15" max="15" width="3.7265625" customWidth="1"/>
    <col min="16" max="16" width="11.453125" customWidth="1"/>
    <col min="17" max="17" width="12.54296875" customWidth="1"/>
  </cols>
  <sheetData>
    <row r="1" spans="1:17" ht="23" x14ac:dyDescent="0.4">
      <c r="A1" s="130"/>
      <c r="B1" s="366" t="s">
        <v>171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131"/>
      <c r="O1" s="130"/>
      <c r="P1" s="368" t="s">
        <v>172</v>
      </c>
      <c r="Q1" s="368"/>
    </row>
    <row r="2" spans="1:17" ht="32.5" x14ac:dyDescent="0.4">
      <c r="A2" s="130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132"/>
      <c r="O2" s="369" t="s">
        <v>276</v>
      </c>
      <c r="P2" s="369"/>
      <c r="Q2" s="369"/>
    </row>
    <row r="3" spans="1:17" x14ac:dyDescent="0.35">
      <c r="B3" s="370" t="s">
        <v>173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</row>
    <row r="4" spans="1:17" x14ac:dyDescent="0.35"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7" ht="23" x14ac:dyDescent="0.5">
      <c r="B5" s="135"/>
      <c r="P5" s="136" t="s">
        <v>174</v>
      </c>
    </row>
    <row r="6" spans="1:17" ht="23" x14ac:dyDescent="0.5">
      <c r="B6" s="135" t="s">
        <v>175</v>
      </c>
      <c r="C6" s="137" t="s">
        <v>176</v>
      </c>
      <c r="P6" s="136" t="s">
        <v>177</v>
      </c>
    </row>
    <row r="7" spans="1:17" ht="15" thickBot="1" x14ac:dyDescent="0.4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ht="15" thickTop="1" x14ac:dyDescent="0.35">
      <c r="A8" s="139"/>
      <c r="B8" t="s">
        <v>178</v>
      </c>
      <c r="C8" s="363" t="s">
        <v>9</v>
      </c>
      <c r="D8" s="363"/>
      <c r="E8" s="363"/>
      <c r="F8" s="363"/>
      <c r="G8" s="363"/>
      <c r="H8" t="s">
        <v>179</v>
      </c>
      <c r="I8" s="139"/>
      <c r="J8" s="133"/>
      <c r="K8" s="133"/>
      <c r="L8" s="133"/>
      <c r="M8" s="133"/>
      <c r="N8" s="133"/>
      <c r="O8" s="133"/>
      <c r="P8" s="139"/>
      <c r="Q8" s="139"/>
    </row>
    <row r="9" spans="1:17" x14ac:dyDescent="0.35">
      <c r="A9" s="140"/>
      <c r="B9" s="140"/>
      <c r="C9" s="371" t="s">
        <v>180</v>
      </c>
      <c r="D9" s="371"/>
      <c r="E9" s="371"/>
      <c r="F9" s="371"/>
      <c r="G9" s="371"/>
      <c r="H9" s="371"/>
      <c r="I9" s="141"/>
      <c r="J9" s="142"/>
      <c r="K9" s="142"/>
      <c r="L9" s="142"/>
      <c r="M9" s="142"/>
      <c r="N9" s="142"/>
      <c r="O9" s="142"/>
      <c r="P9" s="142"/>
      <c r="Q9" s="140"/>
    </row>
    <row r="10" spans="1:17" x14ac:dyDescent="0.35">
      <c r="A10" s="139"/>
      <c r="B10" s="1" t="s">
        <v>181</v>
      </c>
      <c r="C10" s="134"/>
      <c r="D10" s="363" t="s">
        <v>182</v>
      </c>
      <c r="E10" s="363"/>
      <c r="F10" s="363"/>
      <c r="G10" s="363"/>
      <c r="H10" s="363"/>
      <c r="I10" t="s">
        <v>183</v>
      </c>
      <c r="J10" s="133"/>
      <c r="K10" s="139"/>
      <c r="M10" s="139"/>
      <c r="N10" s="139"/>
      <c r="O10" s="139"/>
      <c r="P10" s="139"/>
      <c r="Q10" s="139"/>
    </row>
    <row r="11" spans="1:17" x14ac:dyDescent="0.35">
      <c r="A11" s="140"/>
      <c r="B11" s="142"/>
      <c r="C11" s="142"/>
      <c r="D11" s="371" t="s">
        <v>184</v>
      </c>
      <c r="E11" s="371"/>
      <c r="F11" s="371"/>
      <c r="G11" s="371"/>
      <c r="H11" s="142"/>
      <c r="I11" s="140"/>
      <c r="J11" s="140"/>
      <c r="K11" s="140"/>
      <c r="L11" s="140"/>
      <c r="M11" s="140"/>
      <c r="N11" s="140"/>
      <c r="O11" s="140"/>
      <c r="P11" s="140"/>
      <c r="Q11" s="140"/>
    </row>
    <row r="12" spans="1:17" x14ac:dyDescent="0.35">
      <c r="A12" s="143"/>
      <c r="B12" s="363" t="s">
        <v>185</v>
      </c>
      <c r="C12" s="363"/>
      <c r="D12" s="363"/>
      <c r="E12" s="363"/>
      <c r="F12" s="363"/>
      <c r="G12" s="363"/>
      <c r="H12" s="363"/>
      <c r="I12" s="362" t="s">
        <v>186</v>
      </c>
      <c r="J12" s="362"/>
      <c r="K12" s="362"/>
      <c r="L12" s="362" t="s">
        <v>187</v>
      </c>
      <c r="M12" s="362"/>
      <c r="N12" s="144" t="s">
        <v>188</v>
      </c>
      <c r="O12" s="145"/>
      <c r="P12" s="363"/>
      <c r="Q12" s="363"/>
    </row>
    <row r="13" spans="1:17" x14ac:dyDescent="0.35">
      <c r="A13" s="146"/>
      <c r="B13" s="361" t="s">
        <v>189</v>
      </c>
      <c r="C13" s="361"/>
      <c r="D13" s="361"/>
      <c r="E13" s="361"/>
      <c r="F13" s="147"/>
      <c r="G13" s="147"/>
      <c r="H13" s="361" t="s">
        <v>190</v>
      </c>
      <c r="I13" s="361"/>
      <c r="J13" s="361"/>
      <c r="K13" s="148"/>
      <c r="L13" s="148" t="s">
        <v>191</v>
      </c>
      <c r="M13" s="148"/>
      <c r="N13" s="148" t="s">
        <v>192</v>
      </c>
      <c r="O13" s="148"/>
      <c r="P13" s="361" t="s">
        <v>193</v>
      </c>
      <c r="Q13" s="361"/>
    </row>
    <row r="14" spans="1:17" x14ac:dyDescent="0.35">
      <c r="A14" s="143"/>
      <c r="B14" s="362" t="s">
        <v>194</v>
      </c>
      <c r="C14" s="362"/>
      <c r="D14" s="362"/>
      <c r="E14" s="362"/>
      <c r="F14" s="149"/>
      <c r="G14" s="363" t="s">
        <v>195</v>
      </c>
      <c r="H14" s="363"/>
      <c r="I14" s="363"/>
      <c r="J14" s="363"/>
      <c r="K14" s="143"/>
      <c r="L14" s="363" t="s">
        <v>196</v>
      </c>
      <c r="M14" s="363"/>
      <c r="N14" s="363"/>
      <c r="O14" s="143"/>
      <c r="P14" s="364" t="s">
        <v>277</v>
      </c>
      <c r="Q14" s="365"/>
    </row>
    <row r="15" spans="1:17" ht="15" thickBot="1" x14ac:dyDescent="0.4">
      <c r="A15" s="146"/>
      <c r="B15" s="150" t="s">
        <v>197</v>
      </c>
      <c r="C15" s="150"/>
      <c r="D15" s="150"/>
      <c r="E15" s="150"/>
      <c r="F15" s="151"/>
      <c r="G15" s="356" t="s">
        <v>198</v>
      </c>
      <c r="H15" s="356"/>
      <c r="I15" s="356"/>
      <c r="J15" s="152"/>
      <c r="K15" s="150"/>
      <c r="L15" s="356" t="s">
        <v>199</v>
      </c>
      <c r="M15" s="356"/>
      <c r="N15" s="356"/>
      <c r="O15" s="151"/>
      <c r="P15" s="152" t="s">
        <v>200</v>
      </c>
      <c r="Q15" s="152"/>
    </row>
    <row r="16" spans="1:17" ht="15" thickTop="1" x14ac:dyDescent="0.35">
      <c r="A16" s="146"/>
      <c r="B16" s="143" t="s">
        <v>201</v>
      </c>
      <c r="C16" s="153"/>
      <c r="D16" s="153"/>
      <c r="E16" s="153"/>
      <c r="F16" s="146"/>
      <c r="G16" s="154"/>
      <c r="H16" s="154"/>
      <c r="I16" s="154"/>
      <c r="J16" s="153"/>
      <c r="K16" s="153"/>
      <c r="L16" s="154"/>
      <c r="M16" s="154"/>
      <c r="N16" s="154"/>
      <c r="O16" s="146"/>
      <c r="P16" s="153"/>
      <c r="Q16" s="153"/>
    </row>
    <row r="17" spans="1:17" x14ac:dyDescent="0.35">
      <c r="A17" s="124"/>
      <c r="B17" s="139"/>
      <c r="C17" s="155" t="s">
        <v>202</v>
      </c>
      <c r="D17" s="156"/>
      <c r="E17" s="156"/>
      <c r="F17" s="124"/>
      <c r="G17" s="157"/>
      <c r="H17" s="157"/>
      <c r="I17" s="157"/>
      <c r="J17" s="156"/>
      <c r="K17" s="156"/>
      <c r="L17" s="157"/>
      <c r="M17" s="157"/>
      <c r="N17" s="157"/>
      <c r="O17" s="124"/>
      <c r="P17" s="156"/>
      <c r="Q17" s="156"/>
    </row>
    <row r="18" spans="1:17" x14ac:dyDescent="0.35">
      <c r="A18" s="124"/>
      <c r="B18" s="139"/>
      <c r="C18" s="155" t="s">
        <v>203</v>
      </c>
      <c r="D18" s="156"/>
      <c r="E18" s="156"/>
      <c r="F18" s="124"/>
      <c r="G18" s="157"/>
      <c r="H18" s="157"/>
      <c r="I18" s="157"/>
      <c r="J18" s="156"/>
      <c r="K18" s="156"/>
      <c r="L18" s="157"/>
      <c r="M18" s="157"/>
      <c r="N18" s="157"/>
      <c r="O18" s="124"/>
      <c r="P18" s="156"/>
      <c r="Q18" s="156"/>
    </row>
    <row r="19" spans="1:17" ht="15" thickBot="1" x14ac:dyDescent="0.4">
      <c r="A19" s="146"/>
      <c r="B19" s="158"/>
      <c r="C19" s="159"/>
      <c r="D19" s="150"/>
      <c r="E19" s="150"/>
      <c r="F19" s="151"/>
      <c r="G19" s="160"/>
      <c r="H19" s="160"/>
      <c r="I19" s="160"/>
      <c r="J19" s="150"/>
      <c r="K19" s="150"/>
      <c r="L19" s="160"/>
      <c r="M19" s="154"/>
      <c r="N19" s="154"/>
      <c r="O19" s="146"/>
      <c r="P19" s="153"/>
      <c r="Q19" s="153"/>
    </row>
    <row r="20" spans="1:17" ht="15" thickTop="1" x14ac:dyDescent="0.35">
      <c r="A20" s="143"/>
      <c r="B20" s="143" t="s">
        <v>204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9"/>
      <c r="M20" s="357" t="s">
        <v>205</v>
      </c>
      <c r="N20" s="357"/>
      <c r="O20" s="357"/>
      <c r="P20" s="358"/>
      <c r="Q20" s="358"/>
    </row>
    <row r="21" spans="1:17" x14ac:dyDescent="0.3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9"/>
      <c r="M21" s="359" t="s">
        <v>206</v>
      </c>
      <c r="N21" s="359"/>
      <c r="O21" s="359"/>
      <c r="P21" s="360"/>
      <c r="Q21" s="360"/>
    </row>
    <row r="22" spans="1:17" x14ac:dyDescent="0.35">
      <c r="A22" s="139"/>
      <c r="B22" s="143"/>
      <c r="C22" s="139" t="s">
        <v>207</v>
      </c>
      <c r="D22" s="139"/>
      <c r="E22" s="139"/>
      <c r="F22" s="139"/>
      <c r="G22" s="139"/>
      <c r="H22" s="139"/>
      <c r="I22" s="139"/>
      <c r="J22" s="139"/>
      <c r="K22" s="139"/>
      <c r="L22" s="139"/>
      <c r="M22" s="337" t="s">
        <v>208</v>
      </c>
      <c r="N22" s="337"/>
      <c r="O22" s="337"/>
      <c r="P22" s="139"/>
      <c r="Q22" s="139"/>
    </row>
    <row r="23" spans="1:17" x14ac:dyDescent="0.35">
      <c r="A23" s="139"/>
      <c r="B23" s="161">
        <v>1</v>
      </c>
      <c r="C23" s="139" t="s">
        <v>209</v>
      </c>
      <c r="D23" s="139"/>
      <c r="E23" s="139"/>
      <c r="F23" s="139"/>
      <c r="G23" s="139"/>
      <c r="H23" s="139"/>
      <c r="I23" s="139"/>
      <c r="J23" s="139"/>
      <c r="K23" s="139"/>
      <c r="L23" s="162">
        <f>B23</f>
        <v>1</v>
      </c>
      <c r="M23" s="338">
        <v>2.6970000000000001</v>
      </c>
      <c r="N23" s="339"/>
      <c r="O23" s="340"/>
      <c r="P23" s="139"/>
      <c r="Q23" s="139"/>
    </row>
    <row r="24" spans="1:17" x14ac:dyDescent="0.35">
      <c r="A24" s="139"/>
      <c r="B24" s="161">
        <v>2</v>
      </c>
      <c r="C24" s="139" t="s">
        <v>210</v>
      </c>
      <c r="D24" s="139"/>
      <c r="E24" s="139"/>
      <c r="F24" s="139"/>
      <c r="G24" s="139"/>
      <c r="H24" s="139"/>
      <c r="I24" s="139"/>
      <c r="J24" s="139"/>
      <c r="K24" s="139"/>
      <c r="L24" s="162">
        <f>B24</f>
        <v>2</v>
      </c>
      <c r="M24" s="338">
        <v>1.5</v>
      </c>
      <c r="N24" s="339"/>
      <c r="O24" s="340"/>
      <c r="P24" s="139"/>
      <c r="Q24" s="139"/>
    </row>
    <row r="25" spans="1:17" x14ac:dyDescent="0.35">
      <c r="A25" s="139"/>
      <c r="B25" s="161">
        <v>3</v>
      </c>
      <c r="C25" s="139" t="s">
        <v>211</v>
      </c>
      <c r="D25" s="139"/>
      <c r="E25" s="139"/>
      <c r="F25" s="139"/>
      <c r="G25" s="139"/>
      <c r="H25" s="139"/>
      <c r="I25" s="139"/>
      <c r="J25" s="139"/>
      <c r="K25" s="139"/>
      <c r="L25" s="162">
        <f>B25</f>
        <v>3</v>
      </c>
      <c r="M25" s="338"/>
      <c r="N25" s="339"/>
      <c r="O25" s="340"/>
      <c r="P25" s="341" t="s">
        <v>212</v>
      </c>
      <c r="Q25" s="342"/>
    </row>
    <row r="26" spans="1:17" x14ac:dyDescent="0.35">
      <c r="A26" s="139"/>
      <c r="B26" s="161">
        <v>4</v>
      </c>
      <c r="C26" s="139" t="s">
        <v>213</v>
      </c>
      <c r="D26" s="139"/>
      <c r="E26" s="139"/>
      <c r="F26" s="139"/>
      <c r="G26" s="139"/>
      <c r="H26" s="139"/>
      <c r="I26" s="139"/>
      <c r="J26" s="139"/>
      <c r="K26" s="139"/>
      <c r="L26" s="162">
        <f>B26</f>
        <v>4</v>
      </c>
      <c r="M26" s="343"/>
      <c r="N26" s="344"/>
      <c r="O26" s="345"/>
      <c r="P26" s="346" t="s">
        <v>214</v>
      </c>
      <c r="Q26" s="347"/>
    </row>
    <row r="27" spans="1:17" x14ac:dyDescent="0.35">
      <c r="A27" s="139"/>
      <c r="B27" s="161" t="s">
        <v>215</v>
      </c>
      <c r="C27" s="139" t="s">
        <v>216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61" t="str">
        <f>B27</f>
        <v>5a.</v>
      </c>
      <c r="P27" s="348"/>
      <c r="Q27" s="349"/>
    </row>
    <row r="28" spans="1:17" x14ac:dyDescent="0.35">
      <c r="A28" s="139"/>
      <c r="B28" s="161" t="s">
        <v>217</v>
      </c>
      <c r="C28" s="139" t="s">
        <v>218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61" t="str">
        <f>B28</f>
        <v>5b.</v>
      </c>
      <c r="P28" s="350"/>
      <c r="Q28" s="351"/>
    </row>
    <row r="29" spans="1:17" x14ac:dyDescent="0.35">
      <c r="A29" s="139"/>
      <c r="B29" s="161" t="s">
        <v>219</v>
      </c>
      <c r="C29" s="139" t="s">
        <v>220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61" t="str">
        <f>B29</f>
        <v>5c.</v>
      </c>
      <c r="P29" s="348">
        <f>SUM(P27:P28)</f>
        <v>0</v>
      </c>
      <c r="Q29" s="349"/>
    </row>
    <row r="30" spans="1:17" ht="15" thickBot="1" x14ac:dyDescent="0.4"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63"/>
      <c r="P30" s="138"/>
      <c r="Q30" s="138"/>
    </row>
    <row r="31" spans="1:17" ht="15" thickTop="1" x14ac:dyDescent="0.35">
      <c r="A31" s="139"/>
      <c r="B31" s="143" t="s">
        <v>221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64"/>
      <c r="P31" s="139"/>
      <c r="Q31" s="139"/>
    </row>
    <row r="32" spans="1:17" x14ac:dyDescent="0.35">
      <c r="A32" s="139"/>
      <c r="B32" s="161">
        <v>6</v>
      </c>
      <c r="C32" s="139" t="s">
        <v>222</v>
      </c>
      <c r="D32" s="139"/>
      <c r="E32" s="139"/>
      <c r="F32" s="139"/>
      <c r="G32" s="139"/>
      <c r="H32" s="139"/>
      <c r="J32" s="139"/>
      <c r="K32" s="139"/>
      <c r="L32" s="139"/>
      <c r="M32" s="139"/>
      <c r="N32" s="139"/>
      <c r="O32" s="165">
        <f>B32</f>
        <v>6</v>
      </c>
      <c r="P32" s="352">
        <v>2.6970000000000001</v>
      </c>
      <c r="Q32" s="353"/>
    </row>
    <row r="33" spans="1:17" x14ac:dyDescent="0.35">
      <c r="A33" s="139"/>
      <c r="B33" s="161">
        <v>7</v>
      </c>
      <c r="C33" s="139" t="s">
        <v>223</v>
      </c>
      <c r="D33" s="139"/>
      <c r="E33" s="139"/>
      <c r="F33" s="139"/>
      <c r="G33" s="139"/>
      <c r="H33" s="139"/>
      <c r="J33" s="139"/>
      <c r="K33" s="139"/>
      <c r="L33" s="139"/>
      <c r="M33" s="139"/>
      <c r="N33" s="139"/>
      <c r="O33" s="165">
        <f>B33</f>
        <v>7</v>
      </c>
      <c r="P33" s="354"/>
      <c r="Q33" s="355"/>
    </row>
    <row r="34" spans="1:17" x14ac:dyDescent="0.35">
      <c r="B34" s="161">
        <v>8</v>
      </c>
      <c r="C34" s="139" t="s">
        <v>224</v>
      </c>
      <c r="E34" s="166"/>
      <c r="O34" s="165">
        <f>B34</f>
        <v>8</v>
      </c>
      <c r="P34" s="335"/>
      <c r="Q34" s="336"/>
    </row>
    <row r="35" spans="1:17" ht="15" thickBot="1" x14ac:dyDescent="0.4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</row>
    <row r="36" spans="1:17" ht="15" thickTop="1" x14ac:dyDescent="0.35">
      <c r="F36" s="141"/>
      <c r="G36" s="142"/>
      <c r="H36" s="141"/>
      <c r="I36" s="141"/>
    </row>
    <row r="37" spans="1:17" x14ac:dyDescent="0.35">
      <c r="A37" s="139"/>
      <c r="B37" s="143" t="s">
        <v>225</v>
      </c>
      <c r="C37" s="143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</row>
    <row r="38" spans="1:17" x14ac:dyDescent="0.35">
      <c r="A38" s="139"/>
      <c r="B38" s="139"/>
      <c r="C38" s="139"/>
      <c r="D38" s="139"/>
      <c r="E38" s="139"/>
      <c r="F38" s="139"/>
      <c r="G38" s="139"/>
      <c r="H38" s="139"/>
      <c r="I38" s="167" t="s">
        <v>226</v>
      </c>
      <c r="J38" s="139"/>
      <c r="K38" s="139"/>
      <c r="L38" s="139"/>
      <c r="M38" s="139"/>
      <c r="N38" s="139"/>
      <c r="O38" s="139"/>
      <c r="P38" s="139"/>
      <c r="Q38" s="139"/>
    </row>
    <row r="39" spans="1:17" x14ac:dyDescent="0.35">
      <c r="B39" s="331" t="s">
        <v>227</v>
      </c>
      <c r="C39" s="332"/>
      <c r="D39" s="332"/>
      <c r="E39" s="332"/>
      <c r="F39" s="332"/>
      <c r="G39" s="332"/>
      <c r="H39" s="333"/>
      <c r="I39" s="331" t="s">
        <v>228</v>
      </c>
      <c r="J39" s="332"/>
      <c r="K39" s="333"/>
      <c r="L39" s="331" t="s">
        <v>229</v>
      </c>
      <c r="M39" s="333"/>
      <c r="N39" s="169" t="s">
        <v>230</v>
      </c>
      <c r="O39" s="331" t="s">
        <v>231</v>
      </c>
      <c r="P39" s="332"/>
      <c r="Q39" s="333"/>
    </row>
    <row r="40" spans="1:17" x14ac:dyDescent="0.35">
      <c r="A40" s="137"/>
      <c r="B40" s="317" t="s">
        <v>232</v>
      </c>
      <c r="C40" s="318"/>
      <c r="D40" s="318"/>
      <c r="E40" s="318"/>
      <c r="F40" s="318"/>
      <c r="G40" s="318"/>
      <c r="H40" s="334"/>
      <c r="I40" s="317" t="s">
        <v>233</v>
      </c>
      <c r="J40" s="318"/>
      <c r="K40" s="334"/>
      <c r="L40" s="317" t="s">
        <v>234</v>
      </c>
      <c r="M40" s="334"/>
      <c r="N40" s="170" t="s">
        <v>235</v>
      </c>
      <c r="O40" s="317" t="s">
        <v>236</v>
      </c>
      <c r="P40" s="318"/>
      <c r="Q40" s="334"/>
    </row>
    <row r="41" spans="1:17" x14ac:dyDescent="0.35">
      <c r="A41" s="123"/>
      <c r="B41" s="328" t="s">
        <v>292</v>
      </c>
      <c r="C41" s="329"/>
      <c r="D41" s="329"/>
      <c r="E41" s="329"/>
      <c r="F41" s="329"/>
      <c r="G41" s="329"/>
      <c r="H41" s="330"/>
      <c r="I41" s="328"/>
      <c r="J41" s="329"/>
      <c r="K41" s="330"/>
      <c r="L41" s="328" t="s">
        <v>293</v>
      </c>
      <c r="M41" s="330"/>
      <c r="N41" s="171" t="s">
        <v>294</v>
      </c>
      <c r="O41" s="372">
        <v>1.5</v>
      </c>
      <c r="P41" s="329"/>
      <c r="Q41" s="330"/>
    </row>
    <row r="42" spans="1:17" x14ac:dyDescent="0.35">
      <c r="A42" s="123"/>
      <c r="B42" s="328"/>
      <c r="C42" s="329"/>
      <c r="D42" s="329"/>
      <c r="E42" s="329"/>
      <c r="F42" s="329"/>
      <c r="G42" s="329"/>
      <c r="H42" s="330"/>
      <c r="I42" s="328"/>
      <c r="J42" s="329"/>
      <c r="K42" s="330"/>
      <c r="L42" s="328"/>
      <c r="M42" s="330"/>
      <c r="N42" s="171"/>
      <c r="O42" s="328"/>
      <c r="P42" s="329"/>
      <c r="Q42" s="330"/>
    </row>
    <row r="43" spans="1:17" ht="15" thickBot="1" x14ac:dyDescent="0.4">
      <c r="A43" s="123"/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4"/>
      <c r="O43" s="175"/>
      <c r="P43" s="175"/>
      <c r="Q43" s="175"/>
    </row>
    <row r="44" spans="1:17" ht="15" thickTop="1" x14ac:dyDescent="0.35">
      <c r="A44" s="123"/>
      <c r="B44" s="176" t="s">
        <v>237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77"/>
      <c r="O44" s="5"/>
      <c r="P44" s="5"/>
      <c r="Q44" s="5"/>
    </row>
    <row r="45" spans="1:17" x14ac:dyDescent="0.35">
      <c r="A45" s="123"/>
      <c r="B45" s="126"/>
      <c r="C45" s="127" t="s">
        <v>238</v>
      </c>
      <c r="D45" s="127"/>
      <c r="E45" s="127"/>
      <c r="F45" s="127"/>
      <c r="G45" s="127"/>
      <c r="H45" s="128"/>
      <c r="I45" s="212" t="s">
        <v>239</v>
      </c>
      <c r="J45" s="213"/>
      <c r="K45" s="213"/>
      <c r="L45" s="213"/>
      <c r="M45" s="214"/>
      <c r="N45" s="178"/>
      <c r="O45" s="127"/>
      <c r="P45" s="127" t="s">
        <v>240</v>
      </c>
      <c r="Q45" s="128"/>
    </row>
    <row r="46" spans="1:17" x14ac:dyDescent="0.35">
      <c r="A46" s="123"/>
      <c r="B46" s="168">
        <v>1</v>
      </c>
      <c r="C46" s="325"/>
      <c r="D46" s="325"/>
      <c r="E46" s="325"/>
      <c r="F46" s="325"/>
      <c r="G46" s="325"/>
      <c r="H46" s="326"/>
      <c r="I46" s="327"/>
      <c r="J46" s="325"/>
      <c r="K46" s="325"/>
      <c r="L46" s="325"/>
      <c r="M46" s="326"/>
      <c r="N46" s="327"/>
      <c r="O46" s="325"/>
      <c r="P46" s="325"/>
      <c r="Q46" s="326"/>
    </row>
    <row r="47" spans="1:17" x14ac:dyDescent="0.35">
      <c r="A47" s="123"/>
      <c r="B47" s="126">
        <v>2</v>
      </c>
      <c r="C47" s="325"/>
      <c r="D47" s="325"/>
      <c r="E47" s="325"/>
      <c r="F47" s="325"/>
      <c r="G47" s="325"/>
      <c r="H47" s="326"/>
      <c r="I47" s="328"/>
      <c r="J47" s="329"/>
      <c r="K47" s="329"/>
      <c r="L47" s="329"/>
      <c r="M47" s="330"/>
      <c r="N47" s="328"/>
      <c r="O47" s="329"/>
      <c r="P47" s="329"/>
      <c r="Q47" s="330"/>
    </row>
    <row r="48" spans="1:17" ht="15.5" x14ac:dyDescent="0.35">
      <c r="A48" s="123"/>
      <c r="B48" s="322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</row>
    <row r="49" spans="1:17" x14ac:dyDescent="0.35">
      <c r="A49" s="123"/>
      <c r="B49" s="139" t="s">
        <v>241</v>
      </c>
      <c r="C49" s="3"/>
      <c r="D49" s="3"/>
      <c r="E49" s="3"/>
      <c r="F49" s="3"/>
      <c r="G49" s="3"/>
      <c r="H49" s="3"/>
      <c r="I49" s="5"/>
      <c r="J49" s="5"/>
      <c r="K49" s="5"/>
      <c r="L49" s="5"/>
      <c r="M49" s="5"/>
      <c r="N49" s="177"/>
      <c r="O49" s="5"/>
      <c r="P49" s="5"/>
      <c r="Q49" s="5"/>
    </row>
    <row r="50" spans="1:17" x14ac:dyDescent="0.35">
      <c r="A50" s="123"/>
      <c r="B50" s="139" t="s">
        <v>242</v>
      </c>
      <c r="C50" s="3"/>
      <c r="D50" s="3"/>
      <c r="E50" s="3"/>
      <c r="F50" s="3"/>
      <c r="G50" s="3"/>
      <c r="H50" s="3"/>
      <c r="I50" s="5"/>
      <c r="J50" s="5"/>
      <c r="K50" s="5"/>
      <c r="L50" s="5"/>
      <c r="M50" s="5"/>
      <c r="N50" s="177"/>
      <c r="O50" s="5"/>
      <c r="P50" s="5"/>
      <c r="Q50" s="5"/>
    </row>
    <row r="51" spans="1:17" x14ac:dyDescent="0.35">
      <c r="A51" s="123"/>
      <c r="B51" s="139" t="s">
        <v>243</v>
      </c>
      <c r="C51" s="3"/>
      <c r="D51" s="3"/>
      <c r="E51" s="3"/>
      <c r="F51" s="3"/>
      <c r="G51" s="3"/>
      <c r="H51" s="3"/>
      <c r="I51" s="5"/>
      <c r="J51" s="5"/>
      <c r="K51" s="5"/>
      <c r="L51" s="5"/>
      <c r="M51" s="5"/>
      <c r="N51" s="177"/>
      <c r="O51" s="5"/>
      <c r="P51" s="5"/>
      <c r="Q51" s="5"/>
    </row>
    <row r="52" spans="1:17" x14ac:dyDescent="0.35">
      <c r="A52" s="123"/>
      <c r="B52" s="129" t="s">
        <v>244</v>
      </c>
      <c r="C52" s="179"/>
      <c r="D52" s="179"/>
      <c r="E52" s="179"/>
      <c r="F52" s="179"/>
      <c r="G52" s="179"/>
      <c r="H52" s="179"/>
      <c r="I52" s="179"/>
      <c r="J52" s="180"/>
      <c r="K52" s="180"/>
      <c r="L52" s="180"/>
      <c r="M52" s="181"/>
    </row>
    <row r="53" spans="1:17" ht="15" thickBot="1" x14ac:dyDescent="0.4">
      <c r="A53" s="123"/>
      <c r="B53" s="182"/>
      <c r="C53" s="183"/>
      <c r="D53" s="183"/>
      <c r="E53" s="183"/>
      <c r="F53" s="183"/>
      <c r="G53" s="183"/>
      <c r="H53" s="183"/>
      <c r="I53" s="184"/>
      <c r="J53" s="184"/>
      <c r="K53" s="184"/>
      <c r="L53" s="184"/>
      <c r="M53" s="184"/>
      <c r="N53" s="185"/>
      <c r="O53" s="184"/>
      <c r="P53" s="184"/>
      <c r="Q53" s="184"/>
    </row>
    <row r="54" spans="1:17" ht="15" thickTop="1" x14ac:dyDescent="0.35">
      <c r="B54" s="186" t="s">
        <v>245</v>
      </c>
      <c r="E54" s="187" t="s">
        <v>246</v>
      </c>
    </row>
    <row r="55" spans="1:17" x14ac:dyDescent="0.35">
      <c r="B55" s="324" t="s">
        <v>247</v>
      </c>
      <c r="C55" s="324"/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</row>
  </sheetData>
  <mergeCells count="63">
    <mergeCell ref="P12:Q12"/>
    <mergeCell ref="B1:M2"/>
    <mergeCell ref="P1:Q1"/>
    <mergeCell ref="O2:Q2"/>
    <mergeCell ref="B3:N3"/>
    <mergeCell ref="C8:G8"/>
    <mergeCell ref="C9:H9"/>
    <mergeCell ref="D10:H10"/>
    <mergeCell ref="D11:G11"/>
    <mergeCell ref="B12:H12"/>
    <mergeCell ref="I12:K12"/>
    <mergeCell ref="L12:M12"/>
    <mergeCell ref="B13:E13"/>
    <mergeCell ref="H13:J13"/>
    <mergeCell ref="P13:Q13"/>
    <mergeCell ref="B14:E14"/>
    <mergeCell ref="G14:J14"/>
    <mergeCell ref="L14:N14"/>
    <mergeCell ref="P14:Q14"/>
    <mergeCell ref="G15:I15"/>
    <mergeCell ref="L15:N15"/>
    <mergeCell ref="M20:O20"/>
    <mergeCell ref="P20:Q20"/>
    <mergeCell ref="M21:O21"/>
    <mergeCell ref="P21:Q21"/>
    <mergeCell ref="P34:Q34"/>
    <mergeCell ref="M22:O22"/>
    <mergeCell ref="M23:O23"/>
    <mergeCell ref="M24:O24"/>
    <mergeCell ref="M25:O25"/>
    <mergeCell ref="P25:Q25"/>
    <mergeCell ref="M26:O26"/>
    <mergeCell ref="P26:Q26"/>
    <mergeCell ref="P27:Q27"/>
    <mergeCell ref="P28:Q28"/>
    <mergeCell ref="P29:Q29"/>
    <mergeCell ref="P32:Q32"/>
    <mergeCell ref="P33:Q33"/>
    <mergeCell ref="B39:H39"/>
    <mergeCell ref="I39:K39"/>
    <mergeCell ref="L39:M39"/>
    <mergeCell ref="O39:Q39"/>
    <mergeCell ref="B40:H40"/>
    <mergeCell ref="I40:K40"/>
    <mergeCell ref="L40:M40"/>
    <mergeCell ref="O40:Q40"/>
    <mergeCell ref="B41:H41"/>
    <mergeCell ref="I41:K41"/>
    <mergeCell ref="L41:M41"/>
    <mergeCell ref="O41:Q41"/>
    <mergeCell ref="B42:H42"/>
    <mergeCell ref="I42:K42"/>
    <mergeCell ref="L42:M42"/>
    <mergeCell ref="O42:Q42"/>
    <mergeCell ref="B48:Q48"/>
    <mergeCell ref="B55:Q55"/>
    <mergeCell ref="I45:M45"/>
    <mergeCell ref="C46:H46"/>
    <mergeCell ref="I46:M46"/>
    <mergeCell ref="N46:Q46"/>
    <mergeCell ref="C47:H47"/>
    <mergeCell ref="I47:M47"/>
    <mergeCell ref="N47:Q47"/>
  </mergeCells>
  <hyperlinks>
    <hyperlink ref="P14" r:id="rId1" xr:uid="{22AAD7DC-21A6-4E18-9586-3679C0559F2D}"/>
  </hyperlinks>
  <pageMargins left="0.7" right="0.7" top="0.75" bottom="0.75" header="0.3" footer="0.3"/>
  <pageSetup scale="6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LB-11</vt:lpstr>
      <vt:lpstr>LB-20</vt:lpstr>
      <vt:lpstr>LB-30</vt:lpstr>
      <vt:lpstr>LB-31 Admin</vt:lpstr>
      <vt:lpstr>LB-31 FF&amp;R</vt:lpstr>
      <vt:lpstr>LB50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 Dragt</dc:creator>
  <cp:lastModifiedBy>Lon Dragt</cp:lastModifiedBy>
  <cp:lastPrinted>2025-03-17T18:16:45Z</cp:lastPrinted>
  <dcterms:created xsi:type="dcterms:W3CDTF">2019-01-07T20:30:11Z</dcterms:created>
  <dcterms:modified xsi:type="dcterms:W3CDTF">2025-03-18T15:12:11Z</dcterms:modified>
</cp:coreProperties>
</file>